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5300" windowHeight="12015"/>
  </bookViews>
  <sheets>
    <sheet name="Итоговый протокол" sheetId="1" r:id="rId1"/>
    <sheet name="Рейтинг школ танца" sheetId="5" r:id="rId2"/>
    <sheet name="Рейтинг DPT" sheetId="6" r:id="rId3"/>
    <sheet name="E класс" sheetId="10" r:id="rId4"/>
    <sheet name="N класс" sheetId="7" r:id="rId5"/>
    <sheet name="ШБТ" sheetId="8" r:id="rId6"/>
    <sheet name="Расчет" sheetId="9" r:id="rId7"/>
  </sheets>
  <calcPr calcId="144525"/>
</workbook>
</file>

<file path=xl/calcChain.xml><?xml version="1.0" encoding="utf-8"?>
<calcChain xmlns="http://schemas.openxmlformats.org/spreadsheetml/2006/main">
  <c r="B22" i="9" l="1"/>
  <c r="B23" i="9"/>
  <c r="B24" i="9"/>
  <c r="B1" i="9"/>
  <c r="B3" i="9" s="1"/>
  <c r="B19" i="9" l="1"/>
  <c r="B21" i="9"/>
  <c r="B20" i="9"/>
  <c r="B18" i="9"/>
  <c r="B12" i="9"/>
  <c r="B16" i="9"/>
  <c r="B15" i="9"/>
  <c r="B11" i="9"/>
  <c r="B14" i="9"/>
  <c r="B17" i="9"/>
  <c r="B13" i="9"/>
  <c r="B8" i="9"/>
  <c r="B4" i="9"/>
  <c r="B2" i="9"/>
  <c r="B10" i="9"/>
  <c r="B6" i="9"/>
  <c r="B9" i="9"/>
  <c r="B5" i="9"/>
  <c r="B7" i="9"/>
  <c r="D8" i="6"/>
  <c r="F8" i="6" s="1"/>
  <c r="D4" i="6"/>
  <c r="F4" i="6" s="1"/>
  <c r="D2" i="6"/>
  <c r="F2" i="6" s="1"/>
  <c r="D10" i="6"/>
  <c r="F10" i="6" s="1"/>
  <c r="D6" i="6"/>
  <c r="F6" i="6" s="1"/>
  <c r="D5" i="6"/>
  <c r="F5" i="6" s="1"/>
  <c r="D3" i="6"/>
  <c r="D7" i="6"/>
  <c r="F7" i="6" s="1"/>
  <c r="D9" i="6"/>
  <c r="F9" i="6" s="1"/>
  <c r="F3" i="6"/>
  <c r="D6" i="5"/>
  <c r="F6" i="5" s="1"/>
  <c r="D2" i="5"/>
  <c r="F2" i="5" s="1"/>
  <c r="D5" i="5"/>
  <c r="F5" i="5" s="1"/>
  <c r="D3" i="5"/>
  <c r="F3" i="5" s="1"/>
  <c r="D7" i="5"/>
  <c r="D8" i="5"/>
  <c r="F8" i="5" s="1"/>
  <c r="D9" i="5"/>
  <c r="F9" i="5" s="1"/>
  <c r="D4" i="5"/>
  <c r="F4" i="5" s="1"/>
  <c r="D10" i="5"/>
  <c r="F10" i="5" s="1"/>
  <c r="D11" i="5"/>
  <c r="F11" i="5" s="1"/>
  <c r="F7" i="5"/>
  <c r="DT468" i="1" l="1"/>
  <c r="DT469" i="1"/>
  <c r="DT470" i="1"/>
  <c r="DT471" i="1"/>
  <c r="DT472" i="1"/>
  <c r="DT473" i="1"/>
  <c r="DT57" i="1"/>
  <c r="DT58" i="1"/>
  <c r="DT59" i="1"/>
  <c r="DT60" i="1"/>
  <c r="DT61" i="1"/>
  <c r="DT62" i="1"/>
  <c r="DT63" i="1"/>
  <c r="DT64" i="1"/>
  <c r="DT65" i="1"/>
  <c r="DT66" i="1"/>
  <c r="DT67" i="1"/>
  <c r="DT68" i="1"/>
  <c r="DT69" i="1"/>
  <c r="DT70" i="1"/>
  <c r="DT71" i="1"/>
  <c r="DT72" i="1"/>
  <c r="DT73" i="1"/>
  <c r="DT74" i="1"/>
  <c r="DT75" i="1"/>
  <c r="DT76" i="1"/>
  <c r="DT77" i="1"/>
  <c r="DT78" i="1"/>
  <c r="DT79" i="1"/>
  <c r="DT80" i="1"/>
  <c r="DT81" i="1"/>
  <c r="DT82" i="1"/>
  <c r="DT83" i="1"/>
  <c r="DT84" i="1"/>
  <c r="DT85" i="1"/>
  <c r="DT86" i="1"/>
  <c r="DT87" i="1"/>
  <c r="DT88" i="1"/>
  <c r="DT89" i="1"/>
  <c r="DT90" i="1"/>
  <c r="DT91" i="1"/>
  <c r="DT92" i="1"/>
  <c r="DT93" i="1"/>
  <c r="DT94" i="1"/>
  <c r="DT95" i="1"/>
  <c r="DT96" i="1"/>
  <c r="DT97" i="1"/>
  <c r="DT98" i="1"/>
  <c r="DT450" i="1"/>
  <c r="DT451" i="1"/>
  <c r="DT99" i="1"/>
  <c r="DT100" i="1"/>
  <c r="DT101" i="1"/>
  <c r="DT102" i="1"/>
  <c r="DT103" i="1"/>
  <c r="DT104" i="1"/>
  <c r="DT105" i="1"/>
  <c r="DT106" i="1"/>
  <c r="DT107" i="1"/>
  <c r="DT452" i="1"/>
  <c r="DT453" i="1"/>
  <c r="DT108" i="1"/>
  <c r="DT109" i="1"/>
  <c r="DT110" i="1"/>
  <c r="DT111" i="1"/>
  <c r="DT112" i="1"/>
  <c r="DT113" i="1"/>
  <c r="DT114" i="1"/>
  <c r="DT115" i="1"/>
  <c r="DT116" i="1"/>
  <c r="DT117" i="1"/>
  <c r="DT118" i="1"/>
  <c r="DT119" i="1"/>
  <c r="DT120" i="1"/>
  <c r="DT121" i="1"/>
  <c r="DT122" i="1"/>
  <c r="DT123" i="1"/>
  <c r="DT124" i="1"/>
  <c r="DT125" i="1"/>
  <c r="DT126" i="1"/>
  <c r="DT127" i="1"/>
  <c r="DT128" i="1"/>
  <c r="DT129" i="1"/>
  <c r="DT130" i="1"/>
  <c r="DT131" i="1"/>
  <c r="DT132" i="1"/>
  <c r="DT133" i="1"/>
  <c r="DT134" i="1"/>
  <c r="DT135" i="1"/>
  <c r="DT474" i="1"/>
  <c r="DT475" i="1"/>
  <c r="DT136" i="1"/>
  <c r="DT137" i="1"/>
  <c r="DT138" i="1"/>
  <c r="DT139" i="1"/>
  <c r="DT140" i="1"/>
  <c r="DT141" i="1"/>
  <c r="DT142" i="1"/>
  <c r="DT143" i="1"/>
  <c r="DT144" i="1"/>
  <c r="DT145" i="1"/>
  <c r="DT146" i="1"/>
  <c r="DT147" i="1"/>
  <c r="DT148" i="1"/>
  <c r="DT149" i="1"/>
  <c r="DT150" i="1"/>
  <c r="DT151" i="1"/>
  <c r="DT152" i="1"/>
  <c r="DT153" i="1"/>
  <c r="DT154" i="1"/>
  <c r="DT155" i="1"/>
  <c r="DT156" i="1"/>
  <c r="DT157" i="1"/>
  <c r="DT158" i="1"/>
  <c r="DT159" i="1"/>
  <c r="DT160" i="1"/>
  <c r="DT161" i="1"/>
  <c r="DT9" i="1"/>
  <c r="DT10" i="1"/>
  <c r="DT11" i="1"/>
  <c r="DT12" i="1"/>
  <c r="DT13" i="1"/>
  <c r="DT14" i="1"/>
  <c r="DT15" i="1"/>
  <c r="DT16" i="1"/>
  <c r="DT17" i="1"/>
  <c r="DT18" i="1"/>
  <c r="DT19" i="1"/>
  <c r="DT20" i="1"/>
  <c r="DT21" i="1"/>
  <c r="DT22" i="1"/>
  <c r="DT23" i="1"/>
  <c r="DT24" i="1"/>
  <c r="DT25" i="1"/>
  <c r="DT26" i="1"/>
  <c r="DT27" i="1"/>
  <c r="DT28" i="1"/>
  <c r="DT29" i="1"/>
  <c r="DT30" i="1"/>
  <c r="DT31" i="1"/>
  <c r="DT32" i="1"/>
  <c r="DT33" i="1"/>
  <c r="DT34" i="1"/>
  <c r="DT476" i="1"/>
  <c r="DT477" i="1"/>
  <c r="DT478" i="1"/>
  <c r="DT479" i="1"/>
  <c r="DT480" i="1"/>
  <c r="DT481" i="1"/>
  <c r="DT482" i="1"/>
  <c r="DT483" i="1"/>
  <c r="DT484" i="1"/>
  <c r="DT485" i="1"/>
  <c r="DT486" i="1"/>
  <c r="DT487" i="1"/>
  <c r="DT488" i="1"/>
  <c r="DT489" i="1"/>
  <c r="DT490" i="1"/>
  <c r="DT491" i="1"/>
  <c r="DT492" i="1"/>
  <c r="DT493" i="1"/>
  <c r="DT494" i="1"/>
  <c r="DT495" i="1"/>
  <c r="DT496" i="1"/>
  <c r="DT497" i="1"/>
  <c r="DT498" i="1"/>
  <c r="DT499" i="1"/>
  <c r="DT500" i="1"/>
  <c r="DT501" i="1"/>
  <c r="DT502" i="1"/>
  <c r="DT503" i="1"/>
  <c r="DT504" i="1"/>
  <c r="DT505" i="1"/>
  <c r="DT506" i="1"/>
  <c r="DT507" i="1"/>
  <c r="DT508" i="1"/>
  <c r="DT509" i="1"/>
  <c r="DT510" i="1"/>
  <c r="DT511" i="1"/>
  <c r="DT512" i="1"/>
  <c r="DT513" i="1"/>
  <c r="DT514" i="1"/>
  <c r="DT515" i="1"/>
  <c r="DT516" i="1"/>
  <c r="DT517" i="1"/>
  <c r="DT518" i="1"/>
  <c r="DT519" i="1"/>
  <c r="DT520" i="1"/>
  <c r="DT521" i="1"/>
  <c r="DT522" i="1"/>
  <c r="DT523" i="1"/>
  <c r="DT524" i="1"/>
  <c r="DT525" i="1"/>
  <c r="DT526" i="1"/>
  <c r="DT527" i="1"/>
  <c r="DT528" i="1"/>
  <c r="DT529" i="1"/>
  <c r="DT530" i="1"/>
  <c r="DT531" i="1"/>
  <c r="DT532" i="1"/>
  <c r="DT533" i="1"/>
  <c r="DT534" i="1"/>
  <c r="DT535" i="1"/>
  <c r="DT536" i="1"/>
  <c r="DT537" i="1"/>
  <c r="DT538" i="1"/>
  <c r="DT539" i="1"/>
  <c r="DT540" i="1"/>
  <c r="DT541" i="1"/>
  <c r="DT542" i="1"/>
  <c r="DT543" i="1"/>
  <c r="DT544" i="1"/>
  <c r="DT545" i="1"/>
  <c r="DT546" i="1"/>
  <c r="DT547" i="1"/>
  <c r="DT548" i="1"/>
  <c r="DT549" i="1"/>
  <c r="DT550" i="1"/>
  <c r="DT551" i="1"/>
  <c r="DT552" i="1"/>
  <c r="DT553" i="1"/>
  <c r="DT554" i="1"/>
  <c r="DT162" i="1"/>
  <c r="DT163" i="1"/>
  <c r="DT164" i="1"/>
  <c r="DT165" i="1"/>
  <c r="DT166" i="1"/>
  <c r="DT167" i="1"/>
  <c r="DT168" i="1"/>
  <c r="DT169" i="1"/>
  <c r="DT170" i="1"/>
  <c r="DT171" i="1"/>
  <c r="DT172" i="1"/>
  <c r="DT173" i="1"/>
  <c r="DT174" i="1"/>
  <c r="DT175" i="1"/>
  <c r="DT176" i="1"/>
  <c r="DT177" i="1"/>
  <c r="DT178" i="1"/>
  <c r="DT179" i="1"/>
  <c r="DT180" i="1"/>
  <c r="DT181" i="1"/>
  <c r="DT182" i="1"/>
  <c r="DT183" i="1"/>
  <c r="DT184" i="1"/>
  <c r="DT185" i="1"/>
  <c r="DT186" i="1"/>
  <c r="DT187" i="1"/>
  <c r="DT188" i="1"/>
  <c r="DT189" i="1"/>
  <c r="DT190" i="1"/>
  <c r="DT191" i="1"/>
  <c r="DT192" i="1"/>
  <c r="DT193" i="1"/>
  <c r="DT194" i="1"/>
  <c r="DT195" i="1"/>
  <c r="DT196" i="1"/>
  <c r="DT197" i="1"/>
  <c r="DT198" i="1"/>
  <c r="DT199" i="1"/>
  <c r="DT200" i="1"/>
  <c r="DT201" i="1"/>
  <c r="DT202" i="1"/>
  <c r="DT203" i="1"/>
  <c r="DT204" i="1"/>
  <c r="DT205" i="1"/>
  <c r="DT206" i="1"/>
  <c r="DT207" i="1"/>
  <c r="DT208" i="1"/>
  <c r="DT209" i="1"/>
  <c r="DT210" i="1"/>
  <c r="DT211" i="1"/>
  <c r="DT212" i="1"/>
  <c r="DT213" i="1"/>
  <c r="DT214" i="1"/>
  <c r="DT215" i="1"/>
  <c r="DT216" i="1"/>
  <c r="DT217" i="1"/>
  <c r="DT218" i="1"/>
  <c r="DT219" i="1"/>
  <c r="DT220" i="1"/>
  <c r="DT221" i="1"/>
  <c r="DT222" i="1"/>
  <c r="DT223" i="1"/>
  <c r="DT224" i="1"/>
  <c r="DT225" i="1"/>
  <c r="DT226" i="1"/>
  <c r="DT227" i="1"/>
  <c r="DT228" i="1"/>
  <c r="DT229" i="1"/>
  <c r="DT230" i="1"/>
  <c r="DT231" i="1"/>
  <c r="DT232" i="1"/>
  <c r="DT233" i="1"/>
  <c r="DT234" i="1"/>
  <c r="DT235" i="1"/>
  <c r="DT236" i="1"/>
  <c r="DT237" i="1"/>
  <c r="DT238" i="1"/>
  <c r="DT239" i="1"/>
  <c r="DT240" i="1"/>
  <c r="DT241" i="1"/>
  <c r="DT242" i="1"/>
  <c r="DT243" i="1"/>
  <c r="DT244" i="1"/>
  <c r="DT245" i="1"/>
  <c r="DT246" i="1"/>
  <c r="DT247" i="1"/>
  <c r="DT248" i="1"/>
  <c r="DT249" i="1"/>
  <c r="DT250" i="1"/>
  <c r="DT251" i="1"/>
  <c r="DT252" i="1"/>
  <c r="DT253" i="1"/>
  <c r="DT254" i="1"/>
  <c r="DT255" i="1"/>
  <c r="DT256" i="1"/>
  <c r="DT257" i="1"/>
  <c r="DT258" i="1"/>
  <c r="DT259" i="1"/>
  <c r="DT260" i="1"/>
  <c r="DT261" i="1"/>
  <c r="DT262" i="1"/>
  <c r="DT263" i="1"/>
  <c r="DT264" i="1"/>
  <c r="DT265" i="1"/>
  <c r="DT266" i="1"/>
  <c r="DT267" i="1"/>
  <c r="DT268" i="1"/>
  <c r="DT269" i="1"/>
  <c r="DT270" i="1"/>
  <c r="DT271" i="1"/>
  <c r="DT272" i="1"/>
  <c r="DT273" i="1"/>
  <c r="DT274" i="1"/>
  <c r="DT275" i="1"/>
  <c r="DT276" i="1"/>
  <c r="DT277" i="1"/>
  <c r="DT278" i="1"/>
  <c r="DT279" i="1"/>
  <c r="DT280" i="1"/>
  <c r="DT281" i="1"/>
  <c r="DT282" i="1"/>
  <c r="DT283" i="1"/>
  <c r="DT284" i="1"/>
  <c r="DT285" i="1"/>
  <c r="DT286" i="1"/>
  <c r="DT287" i="1"/>
  <c r="DT288" i="1"/>
  <c r="DT289" i="1"/>
  <c r="DT290" i="1"/>
  <c r="DT291" i="1"/>
  <c r="DT292" i="1"/>
  <c r="DT293" i="1"/>
  <c r="DT294" i="1"/>
  <c r="DT295" i="1"/>
  <c r="DT296" i="1"/>
  <c r="DT297" i="1"/>
  <c r="DT298" i="1"/>
  <c r="DT299" i="1"/>
  <c r="DT300" i="1"/>
  <c r="DT301" i="1"/>
  <c r="DT35" i="1"/>
  <c r="DT36" i="1"/>
  <c r="DT37" i="1"/>
  <c r="DT38" i="1"/>
  <c r="DT39" i="1"/>
  <c r="DT40" i="1"/>
  <c r="DT41" i="1"/>
  <c r="DT42" i="1"/>
  <c r="DT43" i="1"/>
  <c r="DT44" i="1"/>
  <c r="DT45" i="1"/>
  <c r="DT46" i="1"/>
  <c r="DT47" i="1"/>
  <c r="DT49" i="1"/>
  <c r="DT50" i="1"/>
  <c r="DT555" i="1"/>
  <c r="DT556" i="1"/>
  <c r="DT557" i="1"/>
  <c r="DT558" i="1"/>
  <c r="DT559" i="1"/>
  <c r="DT560" i="1"/>
  <c r="DT561" i="1"/>
  <c r="DT562" i="1"/>
  <c r="DT563" i="1"/>
  <c r="DT564" i="1"/>
  <c r="DT565" i="1"/>
  <c r="DT566" i="1"/>
  <c r="DT567" i="1"/>
  <c r="DT568" i="1"/>
  <c r="DT569" i="1"/>
  <c r="DT570" i="1"/>
  <c r="DT571" i="1"/>
  <c r="DT572" i="1"/>
  <c r="DT573" i="1"/>
  <c r="DT574" i="1"/>
  <c r="DT575" i="1"/>
  <c r="DT576" i="1"/>
  <c r="DT577" i="1"/>
  <c r="DT578" i="1"/>
  <c r="DT579" i="1"/>
  <c r="DT580" i="1"/>
  <c r="DT581" i="1"/>
  <c r="DT582" i="1"/>
  <c r="DT583" i="1"/>
  <c r="DT584" i="1"/>
  <c r="DT585" i="1"/>
  <c r="DT586" i="1"/>
  <c r="DT587" i="1"/>
  <c r="DT588" i="1"/>
  <c r="DT589" i="1"/>
  <c r="DT590" i="1"/>
  <c r="DT591" i="1"/>
  <c r="DT592" i="1"/>
  <c r="DT593" i="1"/>
  <c r="DT594" i="1"/>
  <c r="DT595" i="1"/>
  <c r="DT596" i="1"/>
  <c r="DT597" i="1"/>
  <c r="DT598" i="1"/>
  <c r="DT599" i="1"/>
  <c r="DT600" i="1"/>
  <c r="DT601" i="1"/>
  <c r="DT602" i="1"/>
  <c r="DT603" i="1"/>
  <c r="DT604" i="1"/>
  <c r="DT605" i="1"/>
  <c r="DT606" i="1"/>
  <c r="DT302" i="1"/>
  <c r="DT303" i="1"/>
  <c r="DT304" i="1"/>
  <c r="DT305" i="1"/>
  <c r="DT306" i="1"/>
  <c r="DT307" i="1"/>
  <c r="DT308" i="1"/>
  <c r="DT309" i="1"/>
  <c r="DT310" i="1"/>
  <c r="DT311" i="1"/>
  <c r="DT312" i="1"/>
  <c r="DT313" i="1"/>
  <c r="DT314" i="1"/>
  <c r="DT315" i="1"/>
  <c r="DT316" i="1"/>
  <c r="DT317" i="1"/>
  <c r="DT318" i="1"/>
  <c r="DT319" i="1"/>
  <c r="DT320" i="1"/>
  <c r="DT321" i="1"/>
  <c r="DT322" i="1"/>
  <c r="DT323" i="1"/>
  <c r="DT324" i="1"/>
  <c r="DT325" i="1"/>
  <c r="DT326" i="1"/>
  <c r="DT327" i="1"/>
  <c r="DT328" i="1"/>
  <c r="DT329" i="1"/>
  <c r="DT330" i="1"/>
  <c r="DT331" i="1"/>
  <c r="DT332" i="1"/>
  <c r="DT333" i="1"/>
  <c r="DT334" i="1"/>
  <c r="DT335" i="1"/>
  <c r="DT336" i="1"/>
  <c r="DT337" i="1"/>
  <c r="DT338" i="1"/>
  <c r="DT339" i="1"/>
  <c r="DT340" i="1"/>
  <c r="DT341" i="1"/>
  <c r="DT342" i="1"/>
  <c r="DT343" i="1"/>
  <c r="DT344" i="1"/>
  <c r="DT345" i="1"/>
  <c r="DT346" i="1"/>
  <c r="DT347" i="1"/>
  <c r="DT348" i="1"/>
  <c r="DT349" i="1"/>
  <c r="DT350" i="1"/>
  <c r="DT454" i="1"/>
  <c r="DT455" i="1"/>
  <c r="DT351" i="1"/>
  <c r="DT352" i="1"/>
  <c r="DT353" i="1"/>
  <c r="DT354" i="1"/>
  <c r="DT355" i="1"/>
  <c r="DT356" i="1"/>
  <c r="DT357" i="1"/>
  <c r="DT358" i="1"/>
  <c r="DT359" i="1"/>
  <c r="DT360" i="1"/>
  <c r="DT361" i="1"/>
  <c r="DT362" i="1"/>
  <c r="DT363" i="1"/>
  <c r="DT364" i="1"/>
  <c r="DT365" i="1"/>
  <c r="DT366" i="1"/>
  <c r="DT367" i="1"/>
  <c r="DT368" i="1"/>
  <c r="DT369" i="1"/>
  <c r="DT370" i="1"/>
  <c r="DT371" i="1"/>
  <c r="DT372" i="1"/>
  <c r="DT373" i="1"/>
  <c r="DT374" i="1"/>
  <c r="DT375" i="1"/>
  <c r="DT376" i="1"/>
  <c r="DT377" i="1"/>
  <c r="DT378" i="1"/>
  <c r="DT379" i="1"/>
  <c r="DT380" i="1"/>
  <c r="DT381" i="1"/>
  <c r="DT382" i="1"/>
  <c r="DT383" i="1"/>
  <c r="DT384" i="1"/>
  <c r="DT385" i="1"/>
  <c r="DT386" i="1"/>
  <c r="DT387" i="1"/>
  <c r="DT388" i="1"/>
  <c r="DT389" i="1"/>
  <c r="DT390" i="1"/>
  <c r="DT391" i="1"/>
  <c r="DT392" i="1"/>
  <c r="DT393" i="1"/>
  <c r="DT394" i="1"/>
  <c r="DT395" i="1"/>
  <c r="DT396" i="1"/>
  <c r="DT397" i="1"/>
  <c r="DT398" i="1"/>
  <c r="DT399" i="1"/>
  <c r="DT400" i="1"/>
  <c r="DT401" i="1"/>
  <c r="DT402" i="1"/>
  <c r="DT403" i="1"/>
  <c r="DT404" i="1"/>
  <c r="DT405" i="1"/>
  <c r="DT406" i="1"/>
  <c r="DT407" i="1"/>
  <c r="DT408" i="1"/>
  <c r="DT409" i="1"/>
  <c r="DT410" i="1"/>
  <c r="DT411" i="1"/>
  <c r="DT412" i="1"/>
  <c r="DT413" i="1"/>
  <c r="DT414" i="1"/>
  <c r="DT415" i="1"/>
  <c r="DT416" i="1"/>
  <c r="DT417" i="1"/>
  <c r="DT418" i="1"/>
  <c r="DT419" i="1"/>
  <c r="DT420" i="1"/>
  <c r="DT421" i="1"/>
  <c r="DT422" i="1"/>
  <c r="DT423" i="1"/>
  <c r="DT424" i="1"/>
  <c r="DT425" i="1"/>
  <c r="DT426" i="1"/>
  <c r="DT427" i="1"/>
  <c r="DT428" i="1"/>
  <c r="DT429" i="1"/>
  <c r="DT430" i="1"/>
  <c r="DT431" i="1"/>
  <c r="DT432" i="1"/>
  <c r="DT433" i="1"/>
  <c r="DT434" i="1"/>
  <c r="DT435" i="1"/>
  <c r="DT436" i="1"/>
  <c r="DT437" i="1"/>
  <c r="DT438" i="1"/>
  <c r="DT439" i="1"/>
  <c r="DT440" i="1"/>
  <c r="DT441" i="1"/>
  <c r="DT442" i="1"/>
  <c r="DT443" i="1"/>
  <c r="DT444" i="1"/>
  <c r="DT445" i="1"/>
  <c r="DT446" i="1"/>
  <c r="DT447" i="1"/>
  <c r="DT448" i="1"/>
  <c r="DT449" i="1"/>
  <c r="DT51" i="1"/>
  <c r="DT52" i="1"/>
  <c r="DT53" i="1"/>
  <c r="DT54" i="1"/>
  <c r="DT55" i="1"/>
  <c r="DT56" i="1"/>
  <c r="DT607" i="1"/>
  <c r="DT608" i="1"/>
  <c r="DT609" i="1"/>
  <c r="DT610" i="1"/>
  <c r="DT611" i="1"/>
  <c r="DT612" i="1"/>
  <c r="DT613" i="1"/>
  <c r="DT614" i="1"/>
  <c r="DT615" i="1"/>
  <c r="DT616" i="1"/>
  <c r="DT617" i="1"/>
  <c r="DT618" i="1"/>
  <c r="DT619" i="1"/>
  <c r="DT620" i="1"/>
  <c r="DT621" i="1"/>
  <c r="DT622" i="1"/>
  <c r="DT623" i="1"/>
  <c r="DT624" i="1"/>
  <c r="DT625" i="1"/>
  <c r="DT626" i="1"/>
  <c r="DT627" i="1"/>
  <c r="DT628" i="1"/>
  <c r="DT629" i="1"/>
  <c r="DT630" i="1"/>
  <c r="DT631" i="1"/>
  <c r="DT632" i="1"/>
  <c r="DT633" i="1"/>
  <c r="DT634" i="1"/>
  <c r="DT635" i="1"/>
  <c r="DT636" i="1"/>
  <c r="DT637" i="1"/>
  <c r="DT638" i="1"/>
  <c r="DT639" i="1"/>
  <c r="DT640" i="1"/>
  <c r="DT641" i="1"/>
  <c r="DT642" i="1"/>
  <c r="DT643" i="1"/>
  <c r="DT644" i="1"/>
  <c r="DT645" i="1"/>
  <c r="DT646" i="1"/>
  <c r="DT647" i="1"/>
  <c r="DT648" i="1"/>
  <c r="DT649" i="1"/>
  <c r="DT650" i="1"/>
  <c r="DT651" i="1"/>
  <c r="DT652" i="1"/>
  <c r="DT653" i="1"/>
  <c r="DT654" i="1"/>
  <c r="DT655" i="1"/>
  <c r="DT656" i="1"/>
  <c r="DT657" i="1"/>
  <c r="DT658" i="1"/>
  <c r="DT659" i="1"/>
  <c r="DT660" i="1"/>
  <c r="DT661" i="1"/>
  <c r="DT662" i="1"/>
  <c r="DT663" i="1"/>
  <c r="DT664" i="1"/>
  <c r="DT665" i="1"/>
  <c r="DT666" i="1"/>
  <c r="DT667" i="1"/>
  <c r="DT668" i="1"/>
  <c r="DT669" i="1"/>
  <c r="DT670" i="1"/>
  <c r="DT671" i="1"/>
  <c r="DT672" i="1"/>
  <c r="DT673" i="1"/>
  <c r="DT674" i="1"/>
  <c r="DT675" i="1"/>
  <c r="DT676" i="1"/>
  <c r="DT677" i="1"/>
  <c r="DT678" i="1"/>
  <c r="DT679" i="1"/>
  <c r="DT680" i="1"/>
  <c r="DT681" i="1"/>
  <c r="DT682" i="1"/>
  <c r="DT683" i="1"/>
  <c r="DT684" i="1"/>
  <c r="DT685" i="1"/>
  <c r="DT686" i="1"/>
  <c r="DT687" i="1"/>
  <c r="DT688" i="1"/>
  <c r="DT689" i="1"/>
  <c r="DT690" i="1"/>
  <c r="DT691" i="1"/>
  <c r="DT692" i="1"/>
  <c r="DT693" i="1"/>
  <c r="DT694" i="1"/>
  <c r="DT695" i="1"/>
  <c r="DT696" i="1"/>
  <c r="DT697" i="1"/>
  <c r="DT698" i="1"/>
  <c r="DT699" i="1"/>
  <c r="DT700" i="1"/>
  <c r="DT701" i="1"/>
  <c r="DT702" i="1"/>
  <c r="DT703" i="1"/>
  <c r="DT458" i="1"/>
  <c r="DT704" i="1"/>
  <c r="DT705" i="1"/>
  <c r="DT706" i="1"/>
  <c r="DT707" i="1"/>
  <c r="DT708" i="1"/>
  <c r="DT709" i="1"/>
  <c r="DT710" i="1"/>
  <c r="DT711" i="1"/>
  <c r="DT712" i="1"/>
  <c r="DT713" i="1"/>
  <c r="DT714" i="1"/>
  <c r="DT715" i="1"/>
  <c r="DT716" i="1"/>
  <c r="DT717" i="1"/>
  <c r="DT718" i="1"/>
  <c r="DT719" i="1"/>
  <c r="DT720" i="1"/>
  <c r="DT721" i="1"/>
  <c r="DT722" i="1"/>
  <c r="DT723" i="1"/>
  <c r="DT724" i="1"/>
  <c r="DT725" i="1"/>
  <c r="DT726" i="1"/>
  <c r="DT727" i="1"/>
  <c r="DT728" i="1"/>
  <c r="DT729" i="1"/>
  <c r="DT48" i="1"/>
  <c r="DT730" i="1"/>
  <c r="DT731" i="1"/>
  <c r="DT732" i="1"/>
  <c r="DT733" i="1"/>
  <c r="DT734" i="1"/>
  <c r="DT735" i="1"/>
  <c r="DT736" i="1"/>
  <c r="DT737" i="1"/>
  <c r="DT738" i="1"/>
  <c r="DT463" i="1"/>
  <c r="DT739" i="1"/>
  <c r="DT466" i="1"/>
  <c r="DT740" i="1"/>
  <c r="DT741" i="1"/>
  <c r="DT742" i="1"/>
  <c r="DT743" i="1"/>
  <c r="DT744" i="1"/>
  <c r="DT745" i="1"/>
  <c r="DT746" i="1"/>
  <c r="DT747" i="1"/>
  <c r="DT748" i="1"/>
  <c r="DT749" i="1"/>
  <c r="DT750" i="1"/>
  <c r="DT751" i="1"/>
  <c r="DT752" i="1"/>
  <c r="DT753" i="1"/>
  <c r="DT754" i="1"/>
  <c r="DT755" i="1"/>
  <c r="DT756" i="1"/>
  <c r="DT757" i="1"/>
  <c r="DT758" i="1"/>
  <c r="DT759" i="1"/>
  <c r="DT760" i="1"/>
  <c r="DT761" i="1"/>
  <c r="DT762" i="1"/>
  <c r="DT763" i="1"/>
  <c r="DT456" i="1"/>
  <c r="DT460" i="1"/>
  <c r="DT764" i="1"/>
  <c r="DT467" i="1"/>
  <c r="DT765" i="1"/>
  <c r="DT464" i="1"/>
  <c r="DT766" i="1"/>
  <c r="DT767" i="1"/>
  <c r="DT768" i="1"/>
  <c r="DT769" i="1"/>
  <c r="DT770" i="1"/>
  <c r="DT771" i="1"/>
  <c r="DT772" i="1"/>
  <c r="DT773" i="1"/>
  <c r="DT774" i="1"/>
  <c r="DT775" i="1"/>
  <c r="DT457" i="1"/>
  <c r="DT776" i="1"/>
  <c r="DT465" i="1"/>
  <c r="DT777" i="1"/>
  <c r="DT778" i="1"/>
  <c r="DT461" i="1"/>
  <c r="DT779" i="1"/>
  <c r="DT780" i="1"/>
  <c r="DT781" i="1"/>
  <c r="DT782" i="1"/>
  <c r="DT462" i="1"/>
  <c r="DT783" i="1"/>
  <c r="DT784" i="1"/>
  <c r="DT785" i="1"/>
  <c r="DT786" i="1"/>
  <c r="DT787" i="1"/>
  <c r="DT788" i="1"/>
  <c r="DT459" i="1"/>
  <c r="DT789" i="1"/>
  <c r="DT790" i="1"/>
  <c r="DS468" i="1"/>
  <c r="DS469" i="1"/>
  <c r="DS470" i="1"/>
  <c r="DS471" i="1"/>
  <c r="DS472" i="1"/>
  <c r="DS473" i="1"/>
  <c r="DS57" i="1"/>
  <c r="DS58" i="1"/>
  <c r="DS59" i="1"/>
  <c r="DS60" i="1"/>
  <c r="DS61" i="1"/>
  <c r="DS62" i="1"/>
  <c r="DS63" i="1"/>
  <c r="DS64" i="1"/>
  <c r="DS65" i="1"/>
  <c r="DS66" i="1"/>
  <c r="DS67" i="1"/>
  <c r="DS68" i="1"/>
  <c r="DS69" i="1"/>
  <c r="DS70" i="1"/>
  <c r="DS71" i="1"/>
  <c r="DS72" i="1"/>
  <c r="DS73" i="1"/>
  <c r="DS74" i="1"/>
  <c r="DS75" i="1"/>
  <c r="DS76" i="1"/>
  <c r="DS77" i="1"/>
  <c r="DS78" i="1"/>
  <c r="DS79" i="1"/>
  <c r="DS80" i="1"/>
  <c r="DS81" i="1"/>
  <c r="DS82" i="1"/>
  <c r="DS83" i="1"/>
  <c r="DS84" i="1"/>
  <c r="DS85" i="1"/>
  <c r="DS86" i="1"/>
  <c r="DS87" i="1"/>
  <c r="DS88" i="1"/>
  <c r="DS89" i="1"/>
  <c r="DS90" i="1"/>
  <c r="DS91" i="1"/>
  <c r="DS92" i="1"/>
  <c r="DS93" i="1"/>
  <c r="DS94" i="1"/>
  <c r="DS95" i="1"/>
  <c r="DS96" i="1"/>
  <c r="DS97" i="1"/>
  <c r="DS98" i="1"/>
  <c r="DS450" i="1"/>
  <c r="DS451" i="1"/>
  <c r="DS99" i="1"/>
  <c r="DS100" i="1"/>
  <c r="DS101" i="1"/>
  <c r="DS102" i="1"/>
  <c r="DS103" i="1"/>
  <c r="DS104" i="1"/>
  <c r="DS105" i="1"/>
  <c r="DS106" i="1"/>
  <c r="DS107" i="1"/>
  <c r="DS452" i="1"/>
  <c r="DS453" i="1"/>
  <c r="DS108" i="1"/>
  <c r="DS109" i="1"/>
  <c r="DS110" i="1"/>
  <c r="DS111" i="1"/>
  <c r="DS112" i="1"/>
  <c r="DS113" i="1"/>
  <c r="DS114" i="1"/>
  <c r="DS115" i="1"/>
  <c r="DS116" i="1"/>
  <c r="DS117" i="1"/>
  <c r="DS118" i="1"/>
  <c r="DS119" i="1"/>
  <c r="DS120" i="1"/>
  <c r="DS121" i="1"/>
  <c r="DS122" i="1"/>
  <c r="DS123" i="1"/>
  <c r="DS124" i="1"/>
  <c r="DS125" i="1"/>
  <c r="DS126" i="1"/>
  <c r="DS127" i="1"/>
  <c r="DS128" i="1"/>
  <c r="DS129" i="1"/>
  <c r="DS130" i="1"/>
  <c r="DS131" i="1"/>
  <c r="DS132" i="1"/>
  <c r="DS133" i="1"/>
  <c r="DS134" i="1"/>
  <c r="DS135" i="1"/>
  <c r="DS474" i="1"/>
  <c r="DS475" i="1"/>
  <c r="DS136" i="1"/>
  <c r="DS137" i="1"/>
  <c r="DS138" i="1"/>
  <c r="DS139" i="1"/>
  <c r="DS140" i="1"/>
  <c r="DS141" i="1"/>
  <c r="DS142" i="1"/>
  <c r="DS143" i="1"/>
  <c r="DS144" i="1"/>
  <c r="DS145" i="1"/>
  <c r="DS146" i="1"/>
  <c r="DS147" i="1"/>
  <c r="DS148" i="1"/>
  <c r="DS149" i="1"/>
  <c r="DS150" i="1"/>
  <c r="DS151" i="1"/>
  <c r="DS152" i="1"/>
  <c r="DS153" i="1"/>
  <c r="DS154" i="1"/>
  <c r="DS155" i="1"/>
  <c r="DS156" i="1"/>
  <c r="DS157" i="1"/>
  <c r="DS158" i="1"/>
  <c r="DS159" i="1"/>
  <c r="DS160" i="1"/>
  <c r="DS161" i="1"/>
  <c r="DS9" i="1"/>
  <c r="DS10" i="1"/>
  <c r="DS11" i="1"/>
  <c r="DS12" i="1"/>
  <c r="DS13" i="1"/>
  <c r="DS14" i="1"/>
  <c r="DS15" i="1"/>
  <c r="DS16" i="1"/>
  <c r="DS17" i="1"/>
  <c r="DS18" i="1"/>
  <c r="DS19" i="1"/>
  <c r="DS20" i="1"/>
  <c r="DS21" i="1"/>
  <c r="DS22" i="1"/>
  <c r="DS23" i="1"/>
  <c r="DS24" i="1"/>
  <c r="DS25" i="1"/>
  <c r="DS26" i="1"/>
  <c r="DS27" i="1"/>
  <c r="DS28" i="1"/>
  <c r="DS29" i="1"/>
  <c r="DS30" i="1"/>
  <c r="DS31" i="1"/>
  <c r="DS32" i="1"/>
  <c r="DS33" i="1"/>
  <c r="DS34" i="1"/>
  <c r="DS476" i="1"/>
  <c r="DS477" i="1"/>
  <c r="DS478" i="1"/>
  <c r="DS479" i="1"/>
  <c r="DS480" i="1"/>
  <c r="DS481" i="1"/>
  <c r="DS482" i="1"/>
  <c r="DS483" i="1"/>
  <c r="DS484" i="1"/>
  <c r="DS485" i="1"/>
  <c r="DS486" i="1"/>
  <c r="DS487" i="1"/>
  <c r="DS488" i="1"/>
  <c r="DS489" i="1"/>
  <c r="DS490" i="1"/>
  <c r="DS491" i="1"/>
  <c r="DS492" i="1"/>
  <c r="DS493" i="1"/>
  <c r="DS494" i="1"/>
  <c r="DS495" i="1"/>
  <c r="DS496" i="1"/>
  <c r="DS497" i="1"/>
  <c r="DS498" i="1"/>
  <c r="DS499" i="1"/>
  <c r="DS500" i="1"/>
  <c r="DS501" i="1"/>
  <c r="DS502" i="1"/>
  <c r="DS503" i="1"/>
  <c r="DS504" i="1"/>
  <c r="DS505" i="1"/>
  <c r="DS506" i="1"/>
  <c r="DS507" i="1"/>
  <c r="DS508" i="1"/>
  <c r="DS509" i="1"/>
  <c r="DS510" i="1"/>
  <c r="DS511" i="1"/>
  <c r="DS512" i="1"/>
  <c r="DS513" i="1"/>
  <c r="DS514" i="1"/>
  <c r="DS515" i="1"/>
  <c r="DS516" i="1"/>
  <c r="DS517" i="1"/>
  <c r="DS518" i="1"/>
  <c r="DS519" i="1"/>
  <c r="DS520" i="1"/>
  <c r="DS521" i="1"/>
  <c r="DS522" i="1"/>
  <c r="DS523" i="1"/>
  <c r="DS524" i="1"/>
  <c r="DS525" i="1"/>
  <c r="DS526" i="1"/>
  <c r="DS527" i="1"/>
  <c r="DS528" i="1"/>
  <c r="DS529" i="1"/>
  <c r="DS530" i="1"/>
  <c r="DS531" i="1"/>
  <c r="DS532" i="1"/>
  <c r="DS533" i="1"/>
  <c r="DS534" i="1"/>
  <c r="DS535" i="1"/>
  <c r="DS536" i="1"/>
  <c r="DS537" i="1"/>
  <c r="DS538" i="1"/>
  <c r="DS539" i="1"/>
  <c r="DS540" i="1"/>
  <c r="DS541" i="1"/>
  <c r="DS542" i="1"/>
  <c r="DS543" i="1"/>
  <c r="DS544" i="1"/>
  <c r="DS545" i="1"/>
  <c r="DS546" i="1"/>
  <c r="DS547" i="1"/>
  <c r="DS548" i="1"/>
  <c r="DS549" i="1"/>
  <c r="DS550" i="1"/>
  <c r="DS551" i="1"/>
  <c r="DS552" i="1"/>
  <c r="DS553" i="1"/>
  <c r="DS554" i="1"/>
  <c r="DS162" i="1"/>
  <c r="DS163" i="1"/>
  <c r="DS164" i="1"/>
  <c r="DS165" i="1"/>
  <c r="DS166" i="1"/>
  <c r="DS167" i="1"/>
  <c r="DS168" i="1"/>
  <c r="DS169" i="1"/>
  <c r="DS170" i="1"/>
  <c r="DS171" i="1"/>
  <c r="DS172" i="1"/>
  <c r="DS173" i="1"/>
  <c r="DS174" i="1"/>
  <c r="DS175" i="1"/>
  <c r="DS176" i="1"/>
  <c r="DS177" i="1"/>
  <c r="DS178" i="1"/>
  <c r="DS179" i="1"/>
  <c r="DS180" i="1"/>
  <c r="DS181" i="1"/>
  <c r="DS182" i="1"/>
  <c r="DS183" i="1"/>
  <c r="DS184" i="1"/>
  <c r="DS185" i="1"/>
  <c r="DS186" i="1"/>
  <c r="DS187" i="1"/>
  <c r="DS188" i="1"/>
  <c r="DS189" i="1"/>
  <c r="DS190" i="1"/>
  <c r="DS191" i="1"/>
  <c r="DS192" i="1"/>
  <c r="DS193" i="1"/>
  <c r="DS194" i="1"/>
  <c r="DS195" i="1"/>
  <c r="DS196" i="1"/>
  <c r="DS197" i="1"/>
  <c r="DS198" i="1"/>
  <c r="DS199" i="1"/>
  <c r="DS200" i="1"/>
  <c r="DS201" i="1"/>
  <c r="DS202" i="1"/>
  <c r="DS203" i="1"/>
  <c r="DS204" i="1"/>
  <c r="DS205" i="1"/>
  <c r="DS206" i="1"/>
  <c r="DS207" i="1"/>
  <c r="DS208" i="1"/>
  <c r="DS209" i="1"/>
  <c r="DS210" i="1"/>
  <c r="DS211" i="1"/>
  <c r="DS212" i="1"/>
  <c r="DS213" i="1"/>
  <c r="DS214" i="1"/>
  <c r="DS215" i="1"/>
  <c r="DS216" i="1"/>
  <c r="DS217" i="1"/>
  <c r="DS218" i="1"/>
  <c r="DS219" i="1"/>
  <c r="DS220" i="1"/>
  <c r="DS221" i="1"/>
  <c r="DS222" i="1"/>
  <c r="DS223" i="1"/>
  <c r="DS224" i="1"/>
  <c r="DS225" i="1"/>
  <c r="DS226" i="1"/>
  <c r="DS227" i="1"/>
  <c r="DS228" i="1"/>
  <c r="DS229" i="1"/>
  <c r="DS230" i="1"/>
  <c r="DS231" i="1"/>
  <c r="DS232" i="1"/>
  <c r="DS233" i="1"/>
  <c r="DS234" i="1"/>
  <c r="DS235" i="1"/>
  <c r="DS236" i="1"/>
  <c r="DS237" i="1"/>
  <c r="DS238" i="1"/>
  <c r="DS239" i="1"/>
  <c r="DS240" i="1"/>
  <c r="DS241" i="1"/>
  <c r="DS242" i="1"/>
  <c r="DS243" i="1"/>
  <c r="DS244" i="1"/>
  <c r="DS245" i="1"/>
  <c r="DS246" i="1"/>
  <c r="DS247" i="1"/>
  <c r="DS248" i="1"/>
  <c r="DS249" i="1"/>
  <c r="DS250" i="1"/>
  <c r="DS251" i="1"/>
  <c r="DS252" i="1"/>
  <c r="DS253" i="1"/>
  <c r="DS254" i="1"/>
  <c r="DS255" i="1"/>
  <c r="DS256" i="1"/>
  <c r="DS257" i="1"/>
  <c r="DS258" i="1"/>
  <c r="DS259" i="1"/>
  <c r="DS260" i="1"/>
  <c r="DS261" i="1"/>
  <c r="DS262" i="1"/>
  <c r="DS263" i="1"/>
  <c r="DS264" i="1"/>
  <c r="DS265" i="1"/>
  <c r="DS266" i="1"/>
  <c r="DS267" i="1"/>
  <c r="DS268" i="1"/>
  <c r="DS269" i="1"/>
  <c r="DS270" i="1"/>
  <c r="DS271" i="1"/>
  <c r="DS272" i="1"/>
  <c r="DS273" i="1"/>
  <c r="DS274" i="1"/>
  <c r="DS275" i="1"/>
  <c r="DS276" i="1"/>
  <c r="DS277" i="1"/>
  <c r="DS278" i="1"/>
  <c r="DS279" i="1"/>
  <c r="DS280" i="1"/>
  <c r="DS281" i="1"/>
  <c r="DS282" i="1"/>
  <c r="DS283" i="1"/>
  <c r="DS284" i="1"/>
  <c r="DS285" i="1"/>
  <c r="DS286" i="1"/>
  <c r="DS287" i="1"/>
  <c r="DS288" i="1"/>
  <c r="DS289" i="1"/>
  <c r="DS290" i="1"/>
  <c r="DS291" i="1"/>
  <c r="DS292" i="1"/>
  <c r="DS293" i="1"/>
  <c r="DS294" i="1"/>
  <c r="DS295" i="1"/>
  <c r="DS296" i="1"/>
  <c r="DS297" i="1"/>
  <c r="DS298" i="1"/>
  <c r="DS299" i="1"/>
  <c r="DS300" i="1"/>
  <c r="DS301" i="1"/>
  <c r="DS35" i="1"/>
  <c r="DS36" i="1"/>
  <c r="DS37" i="1"/>
  <c r="DS38" i="1"/>
  <c r="DS39" i="1"/>
  <c r="DS40" i="1"/>
  <c r="DS41" i="1"/>
  <c r="DS42" i="1"/>
  <c r="DS43" i="1"/>
  <c r="DS44" i="1"/>
  <c r="DS45" i="1"/>
  <c r="DS46" i="1"/>
  <c r="DS47" i="1"/>
  <c r="DS49" i="1"/>
  <c r="DS50" i="1"/>
  <c r="DS555" i="1"/>
  <c r="DS556" i="1"/>
  <c r="DS557" i="1"/>
  <c r="DS558" i="1"/>
  <c r="DS559" i="1"/>
  <c r="DS560" i="1"/>
  <c r="DS561" i="1"/>
  <c r="DS562" i="1"/>
  <c r="DS563" i="1"/>
  <c r="DS564" i="1"/>
  <c r="DS565" i="1"/>
  <c r="DS566" i="1"/>
  <c r="DS567" i="1"/>
  <c r="DS568" i="1"/>
  <c r="DS569" i="1"/>
  <c r="DS570" i="1"/>
  <c r="DS571" i="1"/>
  <c r="DS572" i="1"/>
  <c r="DS573" i="1"/>
  <c r="DS574" i="1"/>
  <c r="DS575" i="1"/>
  <c r="DS576" i="1"/>
  <c r="DS577" i="1"/>
  <c r="DS578" i="1"/>
  <c r="DS579" i="1"/>
  <c r="DS580" i="1"/>
  <c r="DS581" i="1"/>
  <c r="DS582" i="1"/>
  <c r="DS583" i="1"/>
  <c r="DS584" i="1"/>
  <c r="DS585" i="1"/>
  <c r="DS586" i="1"/>
  <c r="DS587" i="1"/>
  <c r="DS588" i="1"/>
  <c r="DS589" i="1"/>
  <c r="DS590" i="1"/>
  <c r="DS591" i="1"/>
  <c r="DS592" i="1"/>
  <c r="DS593" i="1"/>
  <c r="DS594" i="1"/>
  <c r="DS595" i="1"/>
  <c r="DS596" i="1"/>
  <c r="DS597" i="1"/>
  <c r="DS598" i="1"/>
  <c r="DS599" i="1"/>
  <c r="DS600" i="1"/>
  <c r="DS601" i="1"/>
  <c r="DS602" i="1"/>
  <c r="DS603" i="1"/>
  <c r="DS604" i="1"/>
  <c r="DS605" i="1"/>
  <c r="DS606" i="1"/>
  <c r="DS302" i="1"/>
  <c r="DS303" i="1"/>
  <c r="DS304" i="1"/>
  <c r="DS305" i="1"/>
  <c r="DS306" i="1"/>
  <c r="DS307" i="1"/>
  <c r="DS308" i="1"/>
  <c r="DS309" i="1"/>
  <c r="DS310" i="1"/>
  <c r="DS311" i="1"/>
  <c r="DS312" i="1"/>
  <c r="DS313" i="1"/>
  <c r="DS314" i="1"/>
  <c r="DS315" i="1"/>
  <c r="DS316" i="1"/>
  <c r="DS317" i="1"/>
  <c r="DS318" i="1"/>
  <c r="DS319" i="1"/>
  <c r="DS320" i="1"/>
  <c r="DS321" i="1"/>
  <c r="DS322" i="1"/>
  <c r="DS323" i="1"/>
  <c r="DS324" i="1"/>
  <c r="DS325" i="1"/>
  <c r="DS326" i="1"/>
  <c r="DS327" i="1"/>
  <c r="DS328" i="1"/>
  <c r="DS329" i="1"/>
  <c r="DS330" i="1"/>
  <c r="DS331" i="1"/>
  <c r="DS332" i="1"/>
  <c r="DS333" i="1"/>
  <c r="DS334" i="1"/>
  <c r="DS335" i="1"/>
  <c r="DS336" i="1"/>
  <c r="DS337" i="1"/>
  <c r="DS338" i="1"/>
  <c r="DS339" i="1"/>
  <c r="DS340" i="1"/>
  <c r="DS341" i="1"/>
  <c r="DS342" i="1"/>
  <c r="DS343" i="1"/>
  <c r="DS344" i="1"/>
  <c r="DS345" i="1"/>
  <c r="DS346" i="1"/>
  <c r="DS347" i="1"/>
  <c r="DS348" i="1"/>
  <c r="DS349" i="1"/>
  <c r="DS350" i="1"/>
  <c r="DS454" i="1"/>
  <c r="DS455" i="1"/>
  <c r="DS351" i="1"/>
  <c r="DS352" i="1"/>
  <c r="DS353" i="1"/>
  <c r="DS354" i="1"/>
  <c r="DS355" i="1"/>
  <c r="DS356" i="1"/>
  <c r="DS357" i="1"/>
  <c r="DS358" i="1"/>
  <c r="DS359" i="1"/>
  <c r="DS360" i="1"/>
  <c r="DS361" i="1"/>
  <c r="DS362" i="1"/>
  <c r="DS363" i="1"/>
  <c r="DS364" i="1"/>
  <c r="DS365" i="1"/>
  <c r="DS366" i="1"/>
  <c r="DS367" i="1"/>
  <c r="DS368" i="1"/>
  <c r="DS369" i="1"/>
  <c r="DS370" i="1"/>
  <c r="DS371" i="1"/>
  <c r="DS372" i="1"/>
  <c r="DS373" i="1"/>
  <c r="DS374" i="1"/>
  <c r="DS375" i="1"/>
  <c r="DS376" i="1"/>
  <c r="DS377" i="1"/>
  <c r="DS378" i="1"/>
  <c r="DS379" i="1"/>
  <c r="DS380" i="1"/>
  <c r="DS381" i="1"/>
  <c r="DS382" i="1"/>
  <c r="DS383" i="1"/>
  <c r="DS384" i="1"/>
  <c r="DS385" i="1"/>
  <c r="DS386" i="1"/>
  <c r="DS387" i="1"/>
  <c r="DS388" i="1"/>
  <c r="DS389" i="1"/>
  <c r="DS390" i="1"/>
  <c r="DS391" i="1"/>
  <c r="DS392" i="1"/>
  <c r="DS393" i="1"/>
  <c r="DS394" i="1"/>
  <c r="DS395" i="1"/>
  <c r="DS396" i="1"/>
  <c r="DS397" i="1"/>
  <c r="DS398" i="1"/>
  <c r="DS399" i="1"/>
  <c r="DS400" i="1"/>
  <c r="DS401" i="1"/>
  <c r="DS402" i="1"/>
  <c r="DS403" i="1"/>
  <c r="DS404" i="1"/>
  <c r="DS405" i="1"/>
  <c r="DS406" i="1"/>
  <c r="DS407" i="1"/>
  <c r="DS408" i="1"/>
  <c r="DS409" i="1"/>
  <c r="DS410" i="1"/>
  <c r="DS411" i="1"/>
  <c r="DS412" i="1"/>
  <c r="DS413" i="1"/>
  <c r="DS414" i="1"/>
  <c r="DS415" i="1"/>
  <c r="DS416" i="1"/>
  <c r="DS417" i="1"/>
  <c r="DS418" i="1"/>
  <c r="DS419" i="1"/>
  <c r="DS420" i="1"/>
  <c r="DS421" i="1"/>
  <c r="DS422" i="1"/>
  <c r="DS423" i="1"/>
  <c r="DS424" i="1"/>
  <c r="DS425" i="1"/>
  <c r="DS426" i="1"/>
  <c r="DS427" i="1"/>
  <c r="DS428" i="1"/>
  <c r="DS429" i="1"/>
  <c r="DS430" i="1"/>
  <c r="DS431" i="1"/>
  <c r="DS432" i="1"/>
  <c r="DS433" i="1"/>
  <c r="DS434" i="1"/>
  <c r="DS435" i="1"/>
  <c r="DS436" i="1"/>
  <c r="DS437" i="1"/>
  <c r="DS438" i="1"/>
  <c r="DS439" i="1"/>
  <c r="DS440" i="1"/>
  <c r="DS441" i="1"/>
  <c r="DS442" i="1"/>
  <c r="DS443" i="1"/>
  <c r="DS444" i="1"/>
  <c r="DS445" i="1"/>
  <c r="DS446" i="1"/>
  <c r="DS447" i="1"/>
  <c r="DS448" i="1"/>
  <c r="DS449" i="1"/>
  <c r="DS51" i="1"/>
  <c r="DS52" i="1"/>
  <c r="DS53" i="1"/>
  <c r="DS54" i="1"/>
  <c r="DS55" i="1"/>
  <c r="DS56" i="1"/>
  <c r="DS607" i="1"/>
  <c r="DS608" i="1"/>
  <c r="DS609" i="1"/>
  <c r="DS610" i="1"/>
  <c r="DS611" i="1"/>
  <c r="DS612" i="1"/>
  <c r="DS613" i="1"/>
  <c r="DS614" i="1"/>
  <c r="DS615" i="1"/>
  <c r="DS616" i="1"/>
  <c r="DS617" i="1"/>
  <c r="DS618" i="1"/>
  <c r="DS619" i="1"/>
  <c r="DS620" i="1"/>
  <c r="DS621" i="1"/>
  <c r="DS622" i="1"/>
  <c r="DS623" i="1"/>
  <c r="DS624" i="1"/>
  <c r="DS625" i="1"/>
  <c r="DS626" i="1"/>
  <c r="DS627" i="1"/>
  <c r="DS628" i="1"/>
  <c r="DS629" i="1"/>
  <c r="DS630" i="1"/>
  <c r="DS631" i="1"/>
  <c r="DS632" i="1"/>
  <c r="DS633" i="1"/>
  <c r="DS634" i="1"/>
  <c r="DS635" i="1"/>
  <c r="DS636" i="1"/>
  <c r="DS637" i="1"/>
  <c r="DS638" i="1"/>
  <c r="DS639" i="1"/>
  <c r="DS640" i="1"/>
  <c r="DS641" i="1"/>
  <c r="DS642" i="1"/>
  <c r="DS643" i="1"/>
  <c r="DS644" i="1"/>
  <c r="DS645" i="1"/>
  <c r="DS646" i="1"/>
  <c r="DS647" i="1"/>
  <c r="DS648" i="1"/>
  <c r="DS649" i="1"/>
  <c r="DS650" i="1"/>
  <c r="DS651" i="1"/>
  <c r="DS652" i="1"/>
  <c r="DS653" i="1"/>
  <c r="DS654" i="1"/>
  <c r="DS655" i="1"/>
  <c r="DS656" i="1"/>
  <c r="DS657" i="1"/>
  <c r="DS658" i="1"/>
  <c r="DS659" i="1"/>
  <c r="DS660" i="1"/>
  <c r="DS661" i="1"/>
  <c r="DS662" i="1"/>
  <c r="DS663" i="1"/>
  <c r="DS664" i="1"/>
  <c r="DS665" i="1"/>
  <c r="DS666" i="1"/>
  <c r="DS667" i="1"/>
  <c r="DS668" i="1"/>
  <c r="DS669" i="1"/>
  <c r="DS670" i="1"/>
  <c r="DS671" i="1"/>
  <c r="DS672" i="1"/>
  <c r="DS673" i="1"/>
  <c r="DS674" i="1"/>
  <c r="DS675" i="1"/>
  <c r="DS676" i="1"/>
  <c r="DS677" i="1"/>
  <c r="DS678" i="1"/>
  <c r="DS679" i="1"/>
  <c r="DS680" i="1"/>
  <c r="DS681" i="1"/>
  <c r="DS682" i="1"/>
  <c r="DS683" i="1"/>
  <c r="DS684" i="1"/>
  <c r="DS685" i="1"/>
  <c r="DS686" i="1"/>
  <c r="DS687" i="1"/>
  <c r="DS688" i="1"/>
  <c r="DS689" i="1"/>
  <c r="DS690" i="1"/>
  <c r="DS691" i="1"/>
  <c r="DS692" i="1"/>
  <c r="DS693" i="1"/>
  <c r="DS694" i="1"/>
  <c r="DS695" i="1"/>
  <c r="DS696" i="1"/>
  <c r="DS697" i="1"/>
  <c r="DS698" i="1"/>
  <c r="DS699" i="1"/>
  <c r="DS700" i="1"/>
  <c r="DS701" i="1"/>
  <c r="DS702" i="1"/>
  <c r="DS703" i="1"/>
  <c r="DS458" i="1"/>
  <c r="DS704" i="1"/>
  <c r="DS705" i="1"/>
  <c r="DS706" i="1"/>
  <c r="DS707" i="1"/>
  <c r="DS708" i="1"/>
  <c r="DS709" i="1"/>
  <c r="DS710" i="1"/>
  <c r="DS711" i="1"/>
  <c r="DS712" i="1"/>
  <c r="DS713" i="1"/>
  <c r="DS714" i="1"/>
  <c r="DS715" i="1"/>
  <c r="DS716" i="1"/>
  <c r="DS717" i="1"/>
  <c r="DS718" i="1"/>
  <c r="DS719" i="1"/>
  <c r="DS720" i="1"/>
  <c r="DS721" i="1"/>
  <c r="DS722" i="1"/>
  <c r="DS723" i="1"/>
  <c r="DS724" i="1"/>
  <c r="DS725" i="1"/>
  <c r="DS726" i="1"/>
  <c r="DS727" i="1"/>
  <c r="DS728" i="1"/>
  <c r="DS729" i="1"/>
  <c r="DS48" i="1"/>
  <c r="DS730" i="1"/>
  <c r="DS731" i="1"/>
  <c r="DS732" i="1"/>
  <c r="DS733" i="1"/>
  <c r="DS734" i="1"/>
  <c r="DS735" i="1"/>
  <c r="DS736" i="1"/>
  <c r="DS737" i="1"/>
  <c r="DS738" i="1"/>
  <c r="DS463" i="1"/>
  <c r="DS739" i="1"/>
  <c r="DS466" i="1"/>
  <c r="DS740" i="1"/>
  <c r="DS741" i="1"/>
  <c r="DS742" i="1"/>
  <c r="DS743" i="1"/>
  <c r="DS744" i="1"/>
  <c r="DS745" i="1"/>
  <c r="DS746" i="1"/>
  <c r="DS747" i="1"/>
  <c r="DS748" i="1"/>
  <c r="DS749" i="1"/>
  <c r="DS750" i="1"/>
  <c r="DS751" i="1"/>
  <c r="DS752" i="1"/>
  <c r="DS753" i="1"/>
  <c r="DS754" i="1"/>
  <c r="DS755" i="1"/>
  <c r="DS756" i="1"/>
  <c r="DS757" i="1"/>
  <c r="DS758" i="1"/>
  <c r="DS759" i="1"/>
  <c r="DS760" i="1"/>
  <c r="DS761" i="1"/>
  <c r="DS762" i="1"/>
  <c r="DS763" i="1"/>
  <c r="DS456" i="1"/>
  <c r="DS460" i="1"/>
  <c r="DS764" i="1"/>
  <c r="DS467" i="1"/>
  <c r="DS765" i="1"/>
  <c r="DS464" i="1"/>
  <c r="DS766" i="1"/>
  <c r="DS767" i="1"/>
  <c r="DS768" i="1"/>
  <c r="DS769" i="1"/>
  <c r="DS770" i="1"/>
  <c r="DS771" i="1"/>
  <c r="DS772" i="1"/>
  <c r="DS773" i="1"/>
  <c r="DS774" i="1"/>
  <c r="DS775" i="1"/>
  <c r="DS457" i="1"/>
  <c r="DS776" i="1"/>
  <c r="DS465" i="1"/>
  <c r="DS777" i="1"/>
  <c r="DS778" i="1"/>
  <c r="DS461" i="1"/>
  <c r="DS779" i="1"/>
  <c r="DS780" i="1"/>
  <c r="DS781" i="1"/>
  <c r="DS782" i="1"/>
  <c r="DS462" i="1"/>
  <c r="DS783" i="1"/>
  <c r="DS784" i="1"/>
  <c r="DS785" i="1"/>
  <c r="DS786" i="1"/>
  <c r="DS787" i="1"/>
  <c r="DS788" i="1"/>
  <c r="DS459" i="1"/>
  <c r="DS789" i="1"/>
  <c r="DS790" i="1"/>
  <c r="DO7" i="1" l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<sst xmlns="http://schemas.openxmlformats.org/spreadsheetml/2006/main" count="3082" uniqueCount="450">
  <si>
    <t>ИТОГОВЫЙ ПРОТОКОЛ</t>
  </si>
  <si>
    <t>Дата турнира</t>
  </si>
  <si>
    <t>Название турнира</t>
  </si>
  <si>
    <t>Место проведения</t>
  </si>
  <si>
    <t>Москва, ул. Судостроительная, 46/1,  ТЗ "Эверест"</t>
  </si>
  <si>
    <t>Организатор</t>
  </si>
  <si>
    <t>Сыдыков Роман</t>
  </si>
  <si>
    <t>Телефон</t>
  </si>
  <si>
    <t>e-meil</t>
  </si>
  <si>
    <t>sydykov@dancepride.ru</t>
  </si>
  <si>
    <t>№</t>
  </si>
  <si>
    <t>Фамилия Имя Солиста или Пары</t>
  </si>
  <si>
    <t>Клуб</t>
  </si>
  <si>
    <t>Руководители</t>
  </si>
  <si>
    <t xml:space="preserve">Dancepride Trophy W+CH+PL 7 лет и мл. СОЛО  </t>
  </si>
  <si>
    <t>Зачет на N 7 и мл. Соло W</t>
  </si>
  <si>
    <t>Зачет на N 7 и мл. Соло Q</t>
  </si>
  <si>
    <t>Зачет на N 7 и мл. Соло CH</t>
  </si>
  <si>
    <t>Зачет на N 7 и мл. Соло J</t>
  </si>
  <si>
    <t>Зачет ШБТ 7 и мл. ПАРЫ W</t>
  </si>
  <si>
    <t>Зачет ШБТ 7 и мл. ПАРЫ CH</t>
  </si>
  <si>
    <t>Зачет ШБТ 7 и мл. ПАРЫ PL</t>
  </si>
  <si>
    <t>Зачет ШБТ 7 и мл. Соло W</t>
  </si>
  <si>
    <t>Зачет ШБТ 7 и мл. Соло CH</t>
  </si>
  <si>
    <t>Зачет ШБТ 7 и мл. Соло PL</t>
  </si>
  <si>
    <t xml:space="preserve">Классификация N 7 лет и мл. СОЛО  </t>
  </si>
  <si>
    <t>5 лет и мл.  Кубок Ча-Ча-Ча СОЛО</t>
  </si>
  <si>
    <t>7 лет и мл.  Кубок Ча-Ча-Ча ПАРЫ</t>
  </si>
  <si>
    <t>7 лет и мл.  Кубок Ча-Ча-Ча СОЛО</t>
  </si>
  <si>
    <t>7 лет и мл.  Кубок Джайва СОЛО</t>
  </si>
  <si>
    <t>5 лет и мл.  Кубок Польки СОЛО</t>
  </si>
  <si>
    <t>7 лет и мл.  Кубок Польки ПАРЫ</t>
  </si>
  <si>
    <t>7 лет и мл.  Кубок Польки СОЛО</t>
  </si>
  <si>
    <t>7 лет и мл.  Кубок Квикстепа СОЛО</t>
  </si>
  <si>
    <t>5 лет и мл.  Кубок Вальса СОЛО</t>
  </si>
  <si>
    <t>7 лет и мл.  Кубок Вальса ПАРЫ</t>
  </si>
  <si>
    <t>7 лет и мл.  Кубок Вальса СОЛО</t>
  </si>
  <si>
    <t xml:space="preserve">Dancepride Trophy CH 9 лет и мл. СОЛО  </t>
  </si>
  <si>
    <t xml:space="preserve">Dancepride Trophy CH+J 9 лет и мл. СОЛО  </t>
  </si>
  <si>
    <t xml:space="preserve">Dancepride Trophy HH 9 лет и мл. СОЛО  </t>
  </si>
  <si>
    <t xml:space="preserve">Dancepride Trophy W 9 лет и мл. СОЛО  </t>
  </si>
  <si>
    <t xml:space="preserve">Dancepride Trophy W+CH+PL 9 лет и мл. СОЛО  </t>
  </si>
  <si>
    <t xml:space="preserve">Dancepride Trophy W+Q 9 лет и мл. СОЛО  </t>
  </si>
  <si>
    <t>Зачет на N 9 и мл. ПАРЫ W</t>
  </si>
  <si>
    <t>Зачет на N 9 и мл. ПАРЫ Q</t>
  </si>
  <si>
    <t>Зачет на N 9 и мл. ПАРЫ CH</t>
  </si>
  <si>
    <t>Зачет на N 9 и мл. ПАРЫ J</t>
  </si>
  <si>
    <t>Зачет на N 9 и мл. Соло W</t>
  </si>
  <si>
    <t>Зачет на N 9 и мл. Соло Q</t>
  </si>
  <si>
    <t>Зачет на N 9 и мл. Соло CH</t>
  </si>
  <si>
    <t>Зачет на N 9 и мл. Соло J</t>
  </si>
  <si>
    <t>Зачет ШБТ 9 и мл. ПАРЫ W</t>
  </si>
  <si>
    <t>Зачет ШБТ 9 и мл. ПАРЫ CH</t>
  </si>
  <si>
    <t>Зачет ШБТ 9 и мл. ПАРЫ PL</t>
  </si>
  <si>
    <t>Зачет ШБТ 9 и мл. Соло W</t>
  </si>
  <si>
    <t>Зачет ШБТ 9 и мл. Соло CH</t>
  </si>
  <si>
    <t>Зачет ШБТ 9 и мл. Соло J</t>
  </si>
  <si>
    <t xml:space="preserve">Классификация E 9 лет и мл. СОЛО  </t>
  </si>
  <si>
    <t xml:space="preserve">Классификация N 9 лет и мл. ПАРЫ  </t>
  </si>
  <si>
    <t xml:space="preserve">Классификация N 9 лет и мл. СОЛО  </t>
  </si>
  <si>
    <t>9 лет и мл.  Кубок Ча-Ча-Ча ПАРЫ</t>
  </si>
  <si>
    <t>9 лет и мл.  Кубок Ча-Ча-Ча СОЛО</t>
  </si>
  <si>
    <t>9 лет и мл.  Кубок Джайва ПАРЫ</t>
  </si>
  <si>
    <t>9 лет и мл.  Кубок Джайва СОЛО</t>
  </si>
  <si>
    <t>9 лет и мл.  Кубок Польки ПАРЫ</t>
  </si>
  <si>
    <t>9 лет и мл.  Кубок Польки СОЛО</t>
  </si>
  <si>
    <t>9 лет и мл.  Кубок Квикстепа ПАРЫ</t>
  </si>
  <si>
    <t>9 лет и мл.  Кубок Квикстепа СОЛО</t>
  </si>
  <si>
    <t>9 лет и мл.  Кубок Румбы СОЛО</t>
  </si>
  <si>
    <t>9 лет и мл.  Кубок Самбы СОЛО</t>
  </si>
  <si>
    <t>9 лет и мл.  Кубок Танго СОЛО</t>
  </si>
  <si>
    <t>9 лет и мл.  Кубок Венского Вальса СОЛО</t>
  </si>
  <si>
    <t>9 лет и мл.  Кубок Вальса ПАРЫ</t>
  </si>
  <si>
    <t>9 лет и мл.  Кубок Вальса СОЛО</t>
  </si>
  <si>
    <t xml:space="preserve">Dancepride Trophy CH+J 11 лет и мл. ПАРЫ  </t>
  </si>
  <si>
    <t xml:space="preserve">Dancepride Trophy CH+J 11 лет и мл. СОЛО  </t>
  </si>
  <si>
    <t xml:space="preserve">Dancepride Trophy W+Q 11 лет и мл. ПАРЫ  </t>
  </si>
  <si>
    <t xml:space="preserve">Dancepride Trophy W+Q 11 лет и мл. СОЛО  </t>
  </si>
  <si>
    <t xml:space="preserve">Solo LA CH+R+J 10 лет и ст.  </t>
  </si>
  <si>
    <t>Зачет на N 10 и ст. Соло W</t>
  </si>
  <si>
    <t>Зачет на N 10 и ст. Соло Q</t>
  </si>
  <si>
    <t>Зачет на N 10 и ст. Соло CH</t>
  </si>
  <si>
    <t>Зачет на N 10 и ст. Соло J</t>
  </si>
  <si>
    <t>Зачет ШБТ 10 и ст. Соло W</t>
  </si>
  <si>
    <t>Зачет ШБТ 10 и ст. Соло CH</t>
  </si>
  <si>
    <t>Зачет ШБТ 10 и ст. Соло PL</t>
  </si>
  <si>
    <t xml:space="preserve">Классификация E 11 лет и мл. ПАРЫ  </t>
  </si>
  <si>
    <t xml:space="preserve">Классификация E 11 лет и мл. СОЛО  </t>
  </si>
  <si>
    <t xml:space="preserve">Классификация E 12 лет и ст. СОЛО  </t>
  </si>
  <si>
    <t xml:space="preserve">Классификация N 11 лет и мл. ПАРЫ  </t>
  </si>
  <si>
    <t xml:space="preserve">Классификация N 11 лет и мл. СОЛО  </t>
  </si>
  <si>
    <t xml:space="preserve">Классификация N 12 лет и ст. СОЛО  </t>
  </si>
  <si>
    <t>10 лет и ст.  Кубок Ча-Ча-Ча СОЛО</t>
  </si>
  <si>
    <t>10 лет и ст.  Кубок Фокстрота СОЛО</t>
  </si>
  <si>
    <t>10 лет и ст.  Кубок Джайва СОЛО</t>
  </si>
  <si>
    <t>10 лет и ст.  Кубок Квикстепа СОЛО</t>
  </si>
  <si>
    <t>10 лет и ст.  Кубок Румбы СОЛО</t>
  </si>
  <si>
    <t>10 лет и ст.  Кубок Самбы СОЛО</t>
  </si>
  <si>
    <t>10 лет и ст.  Кубок Танго СОЛО</t>
  </si>
  <si>
    <t>10 лет и ст.  Кубок Венского Вальса СОЛО</t>
  </si>
  <si>
    <t>10 лет и ст.  Кубок Вальса СОЛО</t>
  </si>
  <si>
    <t>РЕГ НТЛ</t>
  </si>
  <si>
    <t>Dancepride</t>
  </si>
  <si>
    <t xml:space="preserve">Сыдыков Роман, Сыдыкова Юлия                             </t>
  </si>
  <si>
    <t>La danza magnifica</t>
  </si>
  <si>
    <t xml:space="preserve">Умнов Николай, Умнова Татьяна                             </t>
  </si>
  <si>
    <t>Махаон</t>
  </si>
  <si>
    <t xml:space="preserve">Ходос Дина, Телицына Ирина                             </t>
  </si>
  <si>
    <t xml:space="preserve">Ходос Дина, Набиуллина Аделя                             </t>
  </si>
  <si>
    <t xml:space="preserve">Ходос Дина, Ходос Дина                             </t>
  </si>
  <si>
    <t xml:space="preserve">Пожидаева Наталья, Телицына Ирина                             </t>
  </si>
  <si>
    <t>Flame Dance</t>
  </si>
  <si>
    <t xml:space="preserve">Филичкин Иван                             </t>
  </si>
  <si>
    <t xml:space="preserve">Сыдыков Роман, Сызранцева Юлия                             </t>
  </si>
  <si>
    <t xml:space="preserve">Кузнецова Яна, Набиуллина Аделя                             </t>
  </si>
  <si>
    <t>12-14</t>
  </si>
  <si>
    <t>Звезда</t>
  </si>
  <si>
    <t xml:space="preserve">Баландина Анна                             </t>
  </si>
  <si>
    <t>10-11</t>
  </si>
  <si>
    <t xml:space="preserve">Кузнецова Яна                             </t>
  </si>
  <si>
    <t xml:space="preserve">Кузнецова Яна, Ходос Дина                             </t>
  </si>
  <si>
    <t>12-13</t>
  </si>
  <si>
    <t>7-9</t>
  </si>
  <si>
    <t>14-15</t>
  </si>
  <si>
    <t>9-10</t>
  </si>
  <si>
    <t>15-16</t>
  </si>
  <si>
    <t>8-10</t>
  </si>
  <si>
    <t>Adele Dance</t>
  </si>
  <si>
    <t>7-8</t>
  </si>
  <si>
    <t xml:space="preserve">Никитская Анастасия                             </t>
  </si>
  <si>
    <t>Кузнецова Яна, Набиуллина Аделя</t>
  </si>
  <si>
    <t>Умнов Николай, Умнова Татьяна</t>
  </si>
  <si>
    <t>Сыдыков Роман, Сыдыкова Юлия</t>
  </si>
  <si>
    <t>Ходос Дина, Телицына Ирина</t>
  </si>
  <si>
    <t>Кузнецова Яна</t>
  </si>
  <si>
    <t>Ходос Дина, Набиуллина Аделя</t>
  </si>
  <si>
    <t>Сыдыков Роман, Сызранцева Юлия</t>
  </si>
  <si>
    <t>Баландина Анна</t>
  </si>
  <si>
    <t>20 апреля 2019</t>
  </si>
  <si>
    <t>XIII Dancepride Trophy</t>
  </si>
  <si>
    <t>Dancepride CH+PL 7 и мл ПАРЫ</t>
  </si>
  <si>
    <t xml:space="preserve">Давыдова Мария, Дивцов Дмитрий                             </t>
  </si>
  <si>
    <t xml:space="preserve">Dancepride Trophy J 6 лет и мл. СОЛО  </t>
  </si>
  <si>
    <t xml:space="preserve">Dancepride Trophy Q 6 лет и мл. СОЛО  </t>
  </si>
  <si>
    <t xml:space="preserve">Dancepride Trophy Q+J 7 лет и мл. СОЛО  </t>
  </si>
  <si>
    <t xml:space="preserve">Орловский Роман, Сабинина Елена                             </t>
  </si>
  <si>
    <t xml:space="preserve">Dancepride Trophy W+CH+PL 6 лет и мл. СОЛО  </t>
  </si>
  <si>
    <t xml:space="preserve">Соколков Алексей, Ромашко Диана                             </t>
  </si>
  <si>
    <t xml:space="preserve">Соколков Алексей, Фисенко Максим                             </t>
  </si>
  <si>
    <t>11-12</t>
  </si>
  <si>
    <t>13-14</t>
  </si>
  <si>
    <t xml:space="preserve">Дивцов Дмитрий, Давыдова Мария                             </t>
  </si>
  <si>
    <t>8-9</t>
  </si>
  <si>
    <t>R.O.S.A dance club</t>
  </si>
  <si>
    <t>Орловский Роман, Сабинина Елена</t>
  </si>
  <si>
    <t/>
  </si>
  <si>
    <t>Спартакъ</t>
  </si>
  <si>
    <t>Давыдова Мария, Дивцов Дмитрий</t>
  </si>
  <si>
    <t>Дивцов Дмитрий, Давыдова Мария</t>
  </si>
  <si>
    <t>Стимул</t>
  </si>
  <si>
    <t>Голованов Илья, Коваленко Анастасия</t>
  </si>
  <si>
    <t>Кузнецова Яна, Ходос Дина</t>
  </si>
  <si>
    <t>Филичкин Иван</t>
  </si>
  <si>
    <t>Сыдыков Роман, Волкова Галина</t>
  </si>
  <si>
    <t>Соколков Алексей, Фисенко Алина</t>
  </si>
  <si>
    <t>Сыдыков Роман, Киселева Наталья</t>
  </si>
  <si>
    <t>Соколков Алексей, Ромашко Диана</t>
  </si>
  <si>
    <t>Соколков Алексей, Фисенко Максим</t>
  </si>
  <si>
    <t>Никитская Анастасия</t>
  </si>
  <si>
    <t>Соколов Алексей, Фисенко Алина</t>
  </si>
  <si>
    <t xml:space="preserve">Голованов Илья, Коваленко Анастасия                             </t>
  </si>
  <si>
    <t xml:space="preserve">Сыдыков Роман, Киселева Наталья                             </t>
  </si>
  <si>
    <t>6-10</t>
  </si>
  <si>
    <t>11-13</t>
  </si>
  <si>
    <t>16-18</t>
  </si>
  <si>
    <t>19-20</t>
  </si>
  <si>
    <t>8-11</t>
  </si>
  <si>
    <t>16-20</t>
  </si>
  <si>
    <t>11-14</t>
  </si>
  <si>
    <t>17-18</t>
  </si>
  <si>
    <t>13-15</t>
  </si>
  <si>
    <t>7 лет и мл.  Кубок Румбы СОЛО</t>
  </si>
  <si>
    <t>7 лет и мл.  Кубок Танго СОЛО</t>
  </si>
  <si>
    <t>11 лет и мл.  Кубок Вальса ПАРЫ</t>
  </si>
  <si>
    <t>14-16</t>
  </si>
  <si>
    <t xml:space="preserve">Ведищева Юлия                             </t>
  </si>
  <si>
    <t xml:space="preserve">Пожидаева Наталья, Набиуллина Аделя                             </t>
  </si>
  <si>
    <t xml:space="preserve">Dancepride Trophy PL 9 лет и мл. СОЛО  </t>
  </si>
  <si>
    <t>Ведищева Юлия</t>
  </si>
  <si>
    <t>Пожидаева Наталья, Набиуллина Аделя</t>
  </si>
  <si>
    <t>Динамо Зеленоград</t>
  </si>
  <si>
    <t>11 лет и мл.  Кубок Ча-Ча-Ча ПАРЫ</t>
  </si>
  <si>
    <t xml:space="preserve">Соколов Алексей, Фисенко Алина                             </t>
  </si>
  <si>
    <t xml:space="preserve">Соколков Алексей, Фисенко Алина                             </t>
  </si>
  <si>
    <t>7-11</t>
  </si>
  <si>
    <t>19-23</t>
  </si>
  <si>
    <t>15-18</t>
  </si>
  <si>
    <t>17-21</t>
  </si>
  <si>
    <t xml:space="preserve">Ходос Дина, Пожидаева Наталья                             </t>
  </si>
  <si>
    <t xml:space="preserve">Dancepride Trophy Cha 10 лет и ст. СОЛО  </t>
  </si>
  <si>
    <t xml:space="preserve">Dancepride Trophy HH 10 лет и ст. СОЛО  </t>
  </si>
  <si>
    <t xml:space="preserve">Dancepride Trophy J 10 лет и ст. СОЛО  </t>
  </si>
  <si>
    <t xml:space="preserve">Сыдыкова Юлия, Сыдыков Роман                             </t>
  </si>
  <si>
    <t xml:space="preserve">Dancepride Trophy Q 10 лет и ст. СОЛО  </t>
  </si>
  <si>
    <t xml:space="preserve">Dancepride Trophy R 10 лет и ст. СОЛО  </t>
  </si>
  <si>
    <t xml:space="preserve">Dancepride Trophy T 10 лет и ст. СОЛО  </t>
  </si>
  <si>
    <t xml:space="preserve">Dancepride Trophy W 10 лет и ст. СОЛО  </t>
  </si>
  <si>
    <t>Зачет ШБТ 10 и ст. ПАРЫ W</t>
  </si>
  <si>
    <t>Зачет ШБТ 10 и ст. ПАРЫ CH</t>
  </si>
  <si>
    <t>Зачет ШБТ 10 и ст. ПАРЫ PL</t>
  </si>
  <si>
    <t xml:space="preserve">Фисенко Алина                             </t>
  </si>
  <si>
    <t>10-12</t>
  </si>
  <si>
    <t>11 лет и мл.  Кубок Фокстрота ПАРЫ</t>
  </si>
  <si>
    <t>11 лет и мл.  Кубок Джайва ПАРЫ</t>
  </si>
  <si>
    <t>11 лет и мл.  Кубок Квикстепа ПАРЫ</t>
  </si>
  <si>
    <t>11 лет и мл.  Кубок Румбы ПАРЫ</t>
  </si>
  <si>
    <t>11 лет и мл.  Кубок Самбы ПАРЫ</t>
  </si>
  <si>
    <t>11 лет и мл.  Кубок Танго ПАРЫ</t>
  </si>
  <si>
    <t>6-7</t>
  </si>
  <si>
    <t>11 лет и мл.  Кубок Венского Вальса ПАРЫ</t>
  </si>
  <si>
    <t xml:space="preserve">Суперкубок Dancepride Trophy W+Q+CH+S+J 12 лет и ст. ПАРЫ  </t>
  </si>
  <si>
    <t xml:space="preserve">Ходос Дина                             </t>
  </si>
  <si>
    <t>Андреев Никита - Муханова Мария</t>
  </si>
  <si>
    <t>Шестак Владимир - Ужакина Яна</t>
  </si>
  <si>
    <t>Санников Денис - Кочетова Варвара</t>
  </si>
  <si>
    <t>Егоров Матвей - Махмудбек Агата</t>
  </si>
  <si>
    <t>Кузнецов Игнатий - Бурдина Полина</t>
  </si>
  <si>
    <t>Телицын Илья - Витчевская Василиса</t>
  </si>
  <si>
    <t>Ужакина Яна</t>
  </si>
  <si>
    <t>Воронкова Кристина</t>
  </si>
  <si>
    <t>Когановская Варвара</t>
  </si>
  <si>
    <t>Санников Денис</t>
  </si>
  <si>
    <t>Кузнецов Игнатий</t>
  </si>
  <si>
    <t>Аферьева Александра</t>
  </si>
  <si>
    <t>Бурдина Полина</t>
  </si>
  <si>
    <t>Витчевская Василиса</t>
  </si>
  <si>
    <t>Франчук Арина</t>
  </si>
  <si>
    <t>Федорова Алеся</t>
  </si>
  <si>
    <t>Муханова Мария</t>
  </si>
  <si>
    <t>Бражник Полина</t>
  </si>
  <si>
    <t>Аввакумов Денис</t>
  </si>
  <si>
    <t>Ефимова Арина</t>
  </si>
  <si>
    <t>Серенок Алина</t>
  </si>
  <si>
    <t>Лебедева Анастасия</t>
  </si>
  <si>
    <t>Гецаева Сабина</t>
  </si>
  <si>
    <t>Попова София</t>
  </si>
  <si>
    <t>Сусоколова Анастасия</t>
  </si>
  <si>
    <t>Федотова Ева</t>
  </si>
  <si>
    <t>Карасева Александра</t>
  </si>
  <si>
    <t>Турсунова Варвара</t>
  </si>
  <si>
    <t>Асейкина Ксения</t>
  </si>
  <si>
    <t>Базылева Таисия</t>
  </si>
  <si>
    <t>Потапова Вероника</t>
  </si>
  <si>
    <t>Андреев Никита</t>
  </si>
  <si>
    <t>Аурова Лидия</t>
  </si>
  <si>
    <t>Зайцева Дарья</t>
  </si>
  <si>
    <t>Николаева Алиса</t>
  </si>
  <si>
    <t>Степанова Ульяна</t>
  </si>
  <si>
    <t>Зоткин Иван Азарова Анна</t>
  </si>
  <si>
    <t>Карпова Елизавета</t>
  </si>
  <si>
    <t>Иванилова Мария</t>
  </si>
  <si>
    <t>Вовченко Юлия</t>
  </si>
  <si>
    <t>Середкина Дарья</t>
  </si>
  <si>
    <t>Семенникова Алеся</t>
  </si>
  <si>
    <t>Мартынова Лилия</t>
  </si>
  <si>
    <t>Яничкина Екатерина</t>
  </si>
  <si>
    <t>Цурпалюк Ангелина</t>
  </si>
  <si>
    <t>Скорнякова Вероника</t>
  </si>
  <si>
    <t>Мамедова Аида</t>
  </si>
  <si>
    <t>Кочетова Варвара</t>
  </si>
  <si>
    <t>Андрюшина Вероника</t>
  </si>
  <si>
    <t>Иванова Елена</t>
  </si>
  <si>
    <t>Захарова Мадина</t>
  </si>
  <si>
    <t>Ергин Ярослав</t>
  </si>
  <si>
    <t>Телицын Илья</t>
  </si>
  <si>
    <t>Соколовская Варвара</t>
  </si>
  <si>
    <t>Тарасов Иван</t>
  </si>
  <si>
    <t>Кравченко Лилиана</t>
  </si>
  <si>
    <t>Богачева Евгения</t>
  </si>
  <si>
    <t>Силкина Диана</t>
  </si>
  <si>
    <t>Олейникова Ева</t>
  </si>
  <si>
    <t>Елкина Василиса</t>
  </si>
  <si>
    <t>Матвеева Таисия</t>
  </si>
  <si>
    <t>Массин Сергей</t>
  </si>
  <si>
    <t>Логачева Анастасия</t>
  </si>
  <si>
    <t>Янкина Ксения</t>
  </si>
  <si>
    <t>Казакова Варвара</t>
  </si>
  <si>
    <t>Ледовская Екатерина</t>
  </si>
  <si>
    <t>Бурцева Ульяна</t>
  </si>
  <si>
    <t>Дубинкина Анна</t>
  </si>
  <si>
    <t>Качурина Мария</t>
  </si>
  <si>
    <t>Петров Илья</t>
  </si>
  <si>
    <t>Данилчак Дарья</t>
  </si>
  <si>
    <t>Макарчук Алена</t>
  </si>
  <si>
    <t>Швецова Юлия</t>
  </si>
  <si>
    <t>Евдокимова Алиса</t>
  </si>
  <si>
    <t>Султанова Амина</t>
  </si>
  <si>
    <t>Щербакова Полина</t>
  </si>
  <si>
    <t>Порядина Алина</t>
  </si>
  <si>
    <t>Азарова Анна</t>
  </si>
  <si>
    <t>Мартынова Елизавета</t>
  </si>
  <si>
    <t>Цыганкова Мария</t>
  </si>
  <si>
    <t>Ваулин Александр</t>
  </si>
  <si>
    <t>Смирнова Анастасия</t>
  </si>
  <si>
    <t>Журавлева Валерия</t>
  </si>
  <si>
    <t>Харитонова Ксения</t>
  </si>
  <si>
    <t>Сухоруков Богдан</t>
  </si>
  <si>
    <t>Халтурин Богдан</t>
  </si>
  <si>
    <t>Ярымова Вера</t>
  </si>
  <si>
    <t>Пронина Виктория</t>
  </si>
  <si>
    <t>Казюлина Вера</t>
  </si>
  <si>
    <t>Баталина Ольга</t>
  </si>
  <si>
    <t>Савельева Анастасия</t>
  </si>
  <si>
    <t>Фабинский Кирилл</t>
  </si>
  <si>
    <t>Зоткин Иван</t>
  </si>
  <si>
    <t>Хохлова София</t>
  </si>
  <si>
    <t>Довганич Иван</t>
  </si>
  <si>
    <t>Ергина Екатерина</t>
  </si>
  <si>
    <t>Нэборока Анастасия</t>
  </si>
  <si>
    <t>Чуркина Варвара</t>
  </si>
  <si>
    <t>Цубер Анна</t>
  </si>
  <si>
    <t>Кульчицкая Алсу</t>
  </si>
  <si>
    <t>Шамбулина Мария</t>
  </si>
  <si>
    <t>Потапова Мария</t>
  </si>
  <si>
    <t>Кривкина Екатерина</t>
  </si>
  <si>
    <t>Нестерова Мария</t>
  </si>
  <si>
    <t>Гербер Софья</t>
  </si>
  <si>
    <t>Ефимова Виктория</t>
  </si>
  <si>
    <t>Трактина Таисия</t>
  </si>
  <si>
    <t>Петросян Виктория</t>
  </si>
  <si>
    <t>Салий Мария</t>
  </si>
  <si>
    <t>Бычина Анастасия</t>
  </si>
  <si>
    <t>Жабагинова София</t>
  </si>
  <si>
    <t>Телицын Семён</t>
  </si>
  <si>
    <t>Клюева Элина</t>
  </si>
  <si>
    <t>Федотова Кира</t>
  </si>
  <si>
    <t>Еребакан Ксения</t>
  </si>
  <si>
    <t>Петрова Алёна</t>
  </si>
  <si>
    <t>Шашуловская Александра</t>
  </si>
  <si>
    <t>Макарова Ирина</t>
  </si>
  <si>
    <t>Сусоколова Алёна</t>
  </si>
  <si>
    <t>Михайлина Варвара</t>
  </si>
  <si>
    <t>Степанова Таисия</t>
  </si>
  <si>
    <t>Касимова Мирослава</t>
  </si>
  <si>
    <t>Наумова Виктория</t>
  </si>
  <si>
    <t>Грузинская Олеся</t>
  </si>
  <si>
    <t>Торопов Максим</t>
  </si>
  <si>
    <t>Беззубкина Елизавета</t>
  </si>
  <si>
    <t>Вакарчук Валерия</t>
  </si>
  <si>
    <t>Курьянинова Вероника</t>
  </si>
  <si>
    <t>Рябикова Мирослава</t>
  </si>
  <si>
    <t>Кильдяшева Татьяна</t>
  </si>
  <si>
    <t>Капитонова Ксения</t>
  </si>
  <si>
    <t>Глушкова Софья</t>
  </si>
  <si>
    <t>Ткаченко Ирина</t>
  </si>
  <si>
    <t>Рудая Екатерина</t>
  </si>
  <si>
    <t>Рыжова София</t>
  </si>
  <si>
    <t>Якубова Диана</t>
  </si>
  <si>
    <t>Занегина Анастасия</t>
  </si>
  <si>
    <t>Гаевая Александра</t>
  </si>
  <si>
    <t>Гаевая Анастасия</t>
  </si>
  <si>
    <t>Никишина Арина</t>
  </si>
  <si>
    <t>Самойлина Милана</t>
  </si>
  <si>
    <t>Князева Арина</t>
  </si>
  <si>
    <t>Чекмарева Софья</t>
  </si>
  <si>
    <t>Петрова Елизавета</t>
  </si>
  <si>
    <t>Кулиев Вадим</t>
  </si>
  <si>
    <t>Бахранова Алина</t>
  </si>
  <si>
    <t>Яничкин Владимир</t>
  </si>
  <si>
    <t>Долотова Виктория</t>
  </si>
  <si>
    <t>Подмошина Мария</t>
  </si>
  <si>
    <t>Василенко Эвелина</t>
  </si>
  <si>
    <t>Орешко Дмитрий</t>
  </si>
  <si>
    <t>Котова Софья</t>
  </si>
  <si>
    <t>Лавринова Вероника</t>
  </si>
  <si>
    <t>Осипова Риана</t>
  </si>
  <si>
    <t>Калачева Софья</t>
  </si>
  <si>
    <t>Попов Иван</t>
  </si>
  <si>
    <t>Басова Валерия</t>
  </si>
  <si>
    <t>Омельченко Каролина</t>
  </si>
  <si>
    <t>Евдокимова Екатерина</t>
  </si>
  <si>
    <t>Кондратьева Алла</t>
  </si>
  <si>
    <t>Трактин Елисей</t>
  </si>
  <si>
    <t>Шестак Михаил</t>
  </si>
  <si>
    <t>Ткаченко Екатерина</t>
  </si>
  <si>
    <t>Мухачева Вера</t>
  </si>
  <si>
    <t>Татаурова Мария</t>
  </si>
  <si>
    <t>Кораблинова Анастасия</t>
  </si>
  <si>
    <t>Поливалова Вероника</t>
  </si>
  <si>
    <t>Ушмодина Ирина</t>
  </si>
  <si>
    <t>Родина Дарья</t>
  </si>
  <si>
    <t>Чугаев Максим</t>
  </si>
  <si>
    <t>Шурупова Арина</t>
  </si>
  <si>
    <t>Антонова Юлия</t>
  </si>
  <si>
    <t>Смоль Анна</t>
  </si>
  <si>
    <t>Рудь Виктория</t>
  </si>
  <si>
    <t>Волкова Маргарита</t>
  </si>
  <si>
    <t>Василенко Анастасия</t>
  </si>
  <si>
    <t>Пожидаев Александр</t>
  </si>
  <si>
    <t>Харькова Полина</t>
  </si>
  <si>
    <t>Балакин Глеб</t>
  </si>
  <si>
    <t>Манукян Виктория</t>
  </si>
  <si>
    <t>Юкина Полина</t>
  </si>
  <si>
    <t>Ваулин Михаил</t>
  </si>
  <si>
    <t>Абрамова Полина</t>
  </si>
  <si>
    <t>Тамразян Милана</t>
  </si>
  <si>
    <t>Готовская Алиса</t>
  </si>
  <si>
    <t>Шабаева София</t>
  </si>
  <si>
    <t>Нестерова Анастасия</t>
  </si>
  <si>
    <t>Глушенкова Ольга</t>
  </si>
  <si>
    <t>Власова Софья</t>
  </si>
  <si>
    <t>Ткаченко Арина</t>
  </si>
  <si>
    <t>Орешина Варвара</t>
  </si>
  <si>
    <t>Догаева Олеся</t>
  </si>
  <si>
    <t>Чекмарев Никита</t>
  </si>
  <si>
    <t>Андриевский Виктор - Басова Валерия</t>
  </si>
  <si>
    <t>Зенин Михаил - Трактина Таисия</t>
  </si>
  <si>
    <t>Куприянов Максим - Курлова Ксения</t>
  </si>
  <si>
    <t>Ладыка Никита - Кривкина Екатерина</t>
  </si>
  <si>
    <t>Попов Иван - Нестерова Анастасия</t>
  </si>
  <si>
    <t>Самохвалов Кирилл - Кунаккузина Мария</t>
  </si>
  <si>
    <t>Сорокин Максим - Ефимова Виктория</t>
  </si>
  <si>
    <t>Трактин Елисей - Ергина Екатерина</t>
  </si>
  <si>
    <t>Халтурин Никита - Муравьева Надежда</t>
  </si>
  <si>
    <t>Чекмарев Никита - Чекмарева Софья</t>
  </si>
  <si>
    <t>Шестак Михаил - Потапова Мария</t>
  </si>
  <si>
    <t>Яничкин Владимир - Бражник Полина</t>
  </si>
  <si>
    <t>Ласков Красимир - Долотова Виктория</t>
  </si>
  <si>
    <t>Поплетеев Даниил - Штых Виктория</t>
  </si>
  <si>
    <t>Пронин Дмитрий - Колесникова Алиса</t>
  </si>
  <si>
    <t>Аввакумов Денис - Хохлова София</t>
  </si>
  <si>
    <t>Ваулин Михаил - Орешина Варвара</t>
  </si>
  <si>
    <t>Виноградова Александра</t>
  </si>
  <si>
    <t>Фабинский Кирилл - Савельева Анастасия</t>
  </si>
  <si>
    <t>Кондарев Константин - Осипова Риана</t>
  </si>
  <si>
    <t>Казюлин Пётр - Казюлина Стефания</t>
  </si>
  <si>
    <t>Торопов Максим - Вакарчук Валерия</t>
  </si>
  <si>
    <t>Орешко Дмитрий - Котова Софья</t>
  </si>
  <si>
    <t>Кулиев Вадим - Бахранова Алина</t>
  </si>
  <si>
    <t>РЕЙТИНГ DPT</t>
  </si>
  <si>
    <t>РЕЙТИНГ НТЛ</t>
  </si>
  <si>
    <t>РЕЙТ Q НТЛ</t>
  </si>
  <si>
    <t>РЕЙТ Q DPT</t>
  </si>
  <si>
    <t>N</t>
  </si>
  <si>
    <t>Клубы</t>
  </si>
  <si>
    <t>R</t>
  </si>
  <si>
    <t>Q</t>
  </si>
  <si>
    <t>S</t>
  </si>
  <si>
    <t>М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</si>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</sst>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1" applyFont="1"/>
    <xf numFmtId="0" fontId="3" fillId="0" borderId="0" xfId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2" fillId="0" borderId="2" xfId="0" applyFont="1" applyFill="1" applyBorder="1" applyAlignment="1">
      <alignment textRotation="90"/>
    </xf>
    <xf numFmtId="0" fontId="2" fillId="0" borderId="4" xfId="0" applyFont="1" applyFill="1" applyBorder="1" applyAlignment="1">
      <alignment textRotation="90"/>
    </xf>
    <xf numFmtId="0" fontId="2" fillId="0" borderId="5" xfId="0" applyFont="1" applyBorder="1"/>
    <xf numFmtId="0" fontId="2" fillId="0" borderId="6" xfId="0" applyFont="1" applyBorder="1"/>
    <xf numFmtId="0" fontId="2" fillId="2" borderId="2" xfId="0" applyFont="1" applyFill="1" applyBorder="1"/>
    <xf numFmtId="0" fontId="2" fillId="2" borderId="6" xfId="0" applyFont="1" applyFill="1" applyBorder="1"/>
    <xf numFmtId="164" fontId="2" fillId="0" borderId="6" xfId="0" applyNumberFormat="1" applyFont="1" applyBorder="1"/>
    <xf numFmtId="0" fontId="2" fillId="0" borderId="8" xfId="0" applyFont="1" applyBorder="1"/>
    <xf numFmtId="0" fontId="2" fillId="2" borderId="8" xfId="0" applyFont="1" applyFill="1" applyBorder="1"/>
    <xf numFmtId="0" fontId="0" fillId="0" borderId="6" xfId="0" applyBorder="1"/>
    <xf numFmtId="0" fontId="2" fillId="0" borderId="9" xfId="0" applyFont="1" applyBorder="1"/>
    <xf numFmtId="0" fontId="0" fillId="0" borderId="8" xfId="0" applyBorder="1"/>
    <xf numFmtId="164" fontId="0" fillId="0" borderId="6" xfId="0" applyNumberFormat="1" applyBorder="1" applyAlignment="1" applyProtection="1">
      <alignment horizontal="left" wrapText="1"/>
      <protection hidden="1"/>
    </xf>
    <xf numFmtId="164" fontId="0" fillId="0" borderId="6" xfId="0" applyNumberFormat="1" applyBorder="1" applyAlignment="1" applyProtection="1">
      <alignment horizontal="left"/>
      <protection hidden="1"/>
    </xf>
    <xf numFmtId="0" fontId="2" fillId="0" borderId="6" xfId="0" applyFont="1" applyBorder="1" applyAlignment="1">
      <alignment horizontal="right"/>
    </xf>
    <xf numFmtId="164" fontId="2" fillId="0" borderId="8" xfId="0" applyNumberFormat="1" applyFont="1" applyBorder="1"/>
    <xf numFmtId="0" fontId="2" fillId="0" borderId="8" xfId="0" applyFont="1" applyBorder="1" applyAlignment="1">
      <alignment horizontal="right"/>
    </xf>
    <xf numFmtId="0" fontId="0" fillId="0" borderId="2" xfId="0" applyFill="1" applyBorder="1" applyAlignment="1" applyProtection="1">
      <alignment horizontal="right" textRotation="90"/>
      <protection hidden="1"/>
    </xf>
    <xf numFmtId="0" fontId="5" fillId="0" borderId="5" xfId="0" applyFont="1" applyBorder="1"/>
    <xf numFmtId="0" fontId="5" fillId="0" borderId="6" xfId="0" applyFont="1" applyBorder="1"/>
    <xf numFmtId="0" fontId="5" fillId="2" borderId="6" xfId="0" applyFont="1" applyFill="1" applyBorder="1"/>
    <xf numFmtId="0" fontId="5" fillId="2" borderId="6" xfId="0" applyNumberFormat="1" applyFont="1" applyFill="1" applyBorder="1"/>
    <xf numFmtId="0" fontId="5" fillId="0" borderId="9" xfId="0" applyFont="1" applyBorder="1"/>
    <xf numFmtId="0" fontId="5" fillId="0" borderId="8" xfId="0" applyFont="1" applyBorder="1"/>
    <xf numFmtId="0" fontId="5" fillId="2" borderId="8" xfId="0" applyFont="1" applyFill="1" applyBorder="1"/>
    <xf numFmtId="0" fontId="5" fillId="2" borderId="8" xfId="0" applyNumberFormat="1" applyFont="1" applyFill="1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0" fontId="5" fillId="2" borderId="2" xfId="0" applyFont="1" applyFill="1" applyBorder="1"/>
    <xf numFmtId="1" fontId="2" fillId="2" borderId="6" xfId="0" applyNumberFormat="1" applyFont="1" applyFill="1" applyBorder="1"/>
    <xf numFmtId="0" fontId="2" fillId="3" borderId="6" xfId="0" applyFont="1" applyFill="1" applyBorder="1"/>
    <xf numFmtId="0" fontId="2" fillId="3" borderId="8" xfId="0" applyFont="1" applyFill="1" applyBorder="1"/>
    <xf numFmtId="0" fontId="2" fillId="4" borderId="2" xfId="0" applyFont="1" applyFill="1" applyBorder="1" applyAlignment="1">
      <alignment textRotation="90"/>
    </xf>
    <xf numFmtId="0" fontId="2" fillId="4" borderId="7" xfId="0" applyFont="1" applyFill="1" applyBorder="1"/>
    <xf numFmtId="0" fontId="5" fillId="4" borderId="7" xfId="0" applyFont="1" applyFill="1" applyBorder="1"/>
    <xf numFmtId="0" fontId="5" fillId="4" borderId="6" xfId="0" applyFont="1" applyFill="1" applyBorder="1"/>
    <xf numFmtId="0" fontId="2" fillId="4" borderId="6" xfId="0" applyFont="1" applyFill="1" applyBorder="1"/>
    <xf numFmtId="0" fontId="5" fillId="4" borderId="8" xfId="0" applyFont="1" applyFill="1" applyBorder="1"/>
    <xf numFmtId="0" fontId="2" fillId="4" borderId="8" xfId="0" applyFont="1" applyFill="1" applyBorder="1"/>
    <xf numFmtId="0" fontId="2" fillId="4" borderId="10" xfId="0" applyFont="1" applyFill="1" applyBorder="1"/>
    <xf numFmtId="0" fontId="2" fillId="5" borderId="2" xfId="0" applyFont="1" applyFill="1" applyBorder="1" applyAlignment="1">
      <alignment textRotation="90"/>
    </xf>
    <xf numFmtId="0" fontId="2" fillId="5" borderId="7" xfId="0" applyFont="1" applyFill="1" applyBorder="1"/>
    <xf numFmtId="0" fontId="5" fillId="5" borderId="7" xfId="0" applyFont="1" applyFill="1" applyBorder="1"/>
    <xf numFmtId="0" fontId="5" fillId="5" borderId="6" xfId="0" applyFont="1" applyFill="1" applyBorder="1"/>
    <xf numFmtId="0" fontId="2" fillId="5" borderId="6" xfId="0" applyFont="1" applyFill="1" applyBorder="1"/>
    <xf numFmtId="0" fontId="5" fillId="5" borderId="8" xfId="0" applyFont="1" applyFill="1" applyBorder="1"/>
    <xf numFmtId="0" fontId="2" fillId="5" borderId="8" xfId="0" applyFont="1" applyFill="1" applyBorder="1"/>
    <xf numFmtId="0" fontId="5" fillId="5" borderId="10" xfId="0" applyFont="1" applyFill="1" applyBorder="1"/>
    <xf numFmtId="0" fontId="0" fillId="4" borderId="2" xfId="0" applyFill="1" applyBorder="1" applyAlignment="1" applyProtection="1">
      <alignment horizontal="right" textRotation="90"/>
      <protection hidden="1"/>
    </xf>
    <xf numFmtId="0" fontId="2" fillId="5" borderId="3" xfId="0" applyFont="1" applyFill="1" applyBorder="1" applyAlignment="1">
      <alignment textRotation="90"/>
    </xf>
    <xf numFmtId="0" fontId="2" fillId="5" borderId="4" xfId="0" applyFont="1" applyFill="1" applyBorder="1" applyAlignment="1">
      <alignment textRotation="90"/>
    </xf>
    <xf numFmtId="0" fontId="5" fillId="5" borderId="3" xfId="0" applyFont="1" applyFill="1" applyBorder="1"/>
    <xf numFmtId="0" fontId="5" fillId="4" borderId="3" xfId="0" applyFont="1" applyFill="1" applyBorder="1"/>
    <xf numFmtId="0" fontId="2" fillId="5" borderId="2" xfId="0" applyFont="1" applyFill="1" applyBorder="1" applyAlignment="1">
      <alignment vertical="center" textRotation="90"/>
    </xf>
    <xf numFmtId="0" fontId="2" fillId="4" borderId="2" xfId="0" applyFont="1" applyFill="1" applyBorder="1" applyAlignment="1">
      <alignment vertical="center" textRotation="90"/>
    </xf>
    <xf numFmtId="0" fontId="2" fillId="0" borderId="2" xfId="0" applyFont="1" applyFill="1" applyBorder="1" applyAlignment="1">
      <alignment vertical="center" textRotation="90"/>
    </xf>
    <xf numFmtId="0" fontId="5" fillId="0" borderId="0" xfId="0" applyFont="1"/>
    <xf numFmtId="0" fontId="2" fillId="3" borderId="2" xfId="0" applyFont="1" applyFill="1" applyBorder="1" applyAlignment="1">
      <alignment vertical="center" textRotation="90"/>
    </xf>
    <xf numFmtId="0" fontId="5" fillId="3" borderId="2" xfId="0" applyFont="1" applyFill="1" applyBorder="1" applyAlignment="1">
      <alignment vertical="center" textRotation="90"/>
    </xf>
    <xf numFmtId="0" fontId="5" fillId="3" borderId="6" xfId="0" applyNumberFormat="1" applyFont="1" applyFill="1" applyBorder="1"/>
    <xf numFmtId="0" fontId="5" fillId="3" borderId="0" xfId="0" applyFont="1" applyFill="1"/>
    <xf numFmtId="0" fontId="5" fillId="3" borderId="8" xfId="0" applyNumberFormat="1" applyFont="1" applyFill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2" fillId="0" borderId="0" xfId="0" applyFont="1" applyFill="1"/>
    <xf numFmtId="0" fontId="5" fillId="3" borderId="2" xfId="0" applyNumberFormat="1" applyFont="1" applyFill="1" applyBorder="1"/>
    <xf numFmtId="0" fontId="0" fillId="0" borderId="10" xfId="0" applyBorder="1"/>
    <xf numFmtId="0" fontId="2" fillId="4" borderId="3" xfId="0" applyFont="1" applyFill="1" applyBorder="1"/>
    <xf numFmtId="0" fontId="5" fillId="4" borderId="10" xfId="0" applyFont="1" applyFill="1" applyBorder="1"/>
    <xf numFmtId="1" fontId="0" fillId="0" borderId="0" xfId="0" applyNumberFormat="1"/>
    <xf numFmtId="1" fontId="2" fillId="0" borderId="6" xfId="0" applyNumberFormat="1" applyFont="1" applyBorder="1"/>
    <xf numFmtId="1" fontId="0" fillId="0" borderId="6" xfId="0" applyNumberFormat="1" applyBorder="1"/>
    <xf numFmtId="0" fontId="8" fillId="6" borderId="0" xfId="0" applyFont="1" applyFill="1"/>
    <xf numFmtId="0" fontId="0" fillId="6" borderId="0" xfId="0" applyFill="1" applyBorder="1"/>
    <xf numFmtId="0" fontId="6" fillId="6" borderId="0" xfId="0" applyFont="1" applyFill="1" applyBorder="1" applyAlignment="1">
      <alignment horizontal="right"/>
    </xf>
    <xf numFmtId="0" fontId="0" fillId="0" borderId="0" xfId="0" applyBorder="1"/>
    <xf numFmtId="0" fontId="0" fillId="0" borderId="9" xfId="0" applyBorder="1"/>
    <xf numFmtId="0" fontId="0" fillId="0" borderId="5" xfId="0" applyBorder="1"/>
    <xf numFmtId="0" fontId="0" fillId="0" borderId="7" xfId="0" applyBorder="1"/>
    <xf numFmtId="0" fontId="1" fillId="0" borderId="1" xfId="0" applyFont="1" applyBorder="1"/>
    <xf numFmtId="0" fontId="1" fillId="2" borderId="3" xfId="0" applyFont="1" applyFill="1" applyBorder="1" applyAlignment="1">
      <alignment textRotation="90"/>
    </xf>
    <xf numFmtId="0" fontId="6" fillId="2" borderId="7" xfId="0" applyFont="1" applyFill="1" applyBorder="1"/>
    <xf numFmtId="0" fontId="6" fillId="2" borderId="10" xfId="0" applyFont="1" applyFill="1" applyBorder="1"/>
    <xf numFmtId="0" fontId="6" fillId="2" borderId="3" xfId="0" applyFont="1" applyFill="1" applyBorder="1" applyAlignment="1">
      <alignment textRotation="90"/>
    </xf>
    <xf numFmtId="0" fontId="0" fillId="2" borderId="7" xfId="0" applyFill="1" applyBorder="1"/>
    <xf numFmtId="0" fontId="0" fillId="2" borderId="10" xfId="0" applyFill="1" applyBorder="1"/>
    <xf numFmtId="1" fontId="0" fillId="0" borderId="8" xfId="0" applyNumberFormat="1" applyBorder="1"/>
    <xf numFmtId="1" fontId="0" fillId="0" borderId="7" xfId="0" applyNumberFormat="1" applyBorder="1"/>
    <xf numFmtId="0" fontId="1" fillId="0" borderId="1" xfId="0" applyFont="1" applyBorder="1" applyAlignment="1">
      <alignment wrapText="1"/>
    </xf>
    <xf numFmtId="0" fontId="2" fillId="0" borderId="3" xfId="0" applyFont="1" applyFill="1" applyBorder="1" applyAlignment="1">
      <alignment textRotation="90"/>
    </xf>
    <xf numFmtId="0" fontId="1" fillId="7" borderId="2" xfId="0" applyFont="1" applyFill="1" applyBorder="1" applyAlignment="1">
      <alignment textRotation="90"/>
    </xf>
    <xf numFmtId="0" fontId="6" fillId="7" borderId="2" xfId="0" applyFont="1" applyFill="1" applyBorder="1"/>
    <xf numFmtId="0" fontId="6" fillId="7" borderId="6" xfId="0" applyFont="1" applyFill="1" applyBorder="1"/>
    <xf numFmtId="0" fontId="6" fillId="7" borderId="8" xfId="0" applyFont="1" applyFill="1" applyBorder="1"/>
    <xf numFmtId="0" fontId="6" fillId="7" borderId="0" xfId="0" applyFont="1" applyFill="1"/>
  </cellXfs>
  <cellStyles count="2">
    <cellStyle name="Гиперссылка" xfId="1" builtinId="8"/>
    <cellStyle name="Обычный" xfId="0" builtinId="0"/>
  </cellStyles>
  <dxfs count="199">
    <dxf>
      <font>
        <b/>
      </font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general" vertical="bottom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general" vertical="bottom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general" vertical="bottom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8:DT790" totalsRowShown="0" headerRowDxfId="198" dataDxfId="196" headerRowBorderDxfId="197" tableBorderDxfId="195" totalsRowBorderDxfId="194">
  <autoFilter ref="A8:DT790"/>
  <sortState ref="A9:DT790">
    <sortCondition ref="CV8:CV790"/>
  </sortState>
  <tableColumns count="124">
    <tableColumn id="1" name="№" dataDxfId="193"/>
    <tableColumn id="2" name="Фамилия Имя Солиста или Пары" dataDxfId="192"/>
    <tableColumn id="4" name="Клуб" dataDxfId="191"/>
    <tableColumn id="6" name="Руководители" dataDxfId="190"/>
    <tableColumn id="7" name="Dancepride CH+PL 7 и мл ПАРЫ" dataDxfId="189"/>
    <tableColumn id="8" name="Dancepride Trophy J 6 лет и мл. СОЛО  " dataDxfId="188"/>
    <tableColumn id="9" name="Dancepride Trophy Q 6 лет и мл. СОЛО  " dataDxfId="187"/>
    <tableColumn id="10" name="Dancepride Trophy Q+J 7 лет и мл. СОЛО  " dataDxfId="186"/>
    <tableColumn id="11" name="Dancepride Trophy W+CH+PL 6 лет и мл. СОЛО  " dataDxfId="185"/>
    <tableColumn id="12" name="Dancepride Trophy W+CH+PL 7 лет и мл. СОЛО  " dataDxfId="184"/>
    <tableColumn id="13" name="Зачет на N 7 и мл. Соло W" dataDxfId="183"/>
    <tableColumn id="14" name="Зачет на N 7 и мл. Соло Q" dataDxfId="182"/>
    <tableColumn id="16" name="Зачет на N 7 и мл. Соло CH" dataDxfId="181"/>
    <tableColumn id="17" name="Зачет на N 7 и мл. Соло J" dataDxfId="180"/>
    <tableColumn id="18" name="Зачет ШБТ 7 и мл. ПАРЫ W" dataDxfId="179"/>
    <tableColumn id="19" name="Зачет ШБТ 7 и мл. ПАРЫ CH" dataDxfId="178"/>
    <tableColumn id="20" name="Зачет ШБТ 7 и мл. ПАРЫ PL" dataDxfId="177"/>
    <tableColumn id="21" name="Зачет ШБТ 7 и мл. Соло W" dataDxfId="176"/>
    <tableColumn id="22" name="Зачет ШБТ 7 и мл. Соло CH" dataDxfId="175"/>
    <tableColumn id="23" name="Зачет ШБТ 7 и мл. Соло PL" dataDxfId="174"/>
    <tableColumn id="24" name="Классификация N 7 лет и мл. СОЛО  " dataDxfId="173"/>
    <tableColumn id="25" name="5 лет и мл.  Кубок Ча-Ча-Ча СОЛО" dataDxfId="172"/>
    <tableColumn id="26" name="7 лет и мл.  Кубок Ча-Ча-Ча ПАРЫ" dataDxfId="171"/>
    <tableColumn id="27" name="7 лет и мл.  Кубок Ча-Ча-Ча СОЛО" dataDxfId="170"/>
    <tableColumn id="28" name="7 лет и мл.  Кубок Джайва СОЛО" dataDxfId="169"/>
    <tableColumn id="29" name="5 лет и мл.  Кубок Польки СОЛО" dataDxfId="168"/>
    <tableColumn id="30" name="7 лет и мл.  Кубок Польки ПАРЫ" dataDxfId="167"/>
    <tableColumn id="31" name="7 лет и мл.  Кубок Польки СОЛО" dataDxfId="166"/>
    <tableColumn id="32" name="7 лет и мл.  Кубок Квикстепа СОЛО" dataDxfId="165"/>
    <tableColumn id="33" name="7 лет и мл.  Кубок Румбы СОЛО" dataDxfId="164"/>
    <tableColumn id="34" name="7 лет и мл.  Кубок Танго СОЛО" dataDxfId="163"/>
    <tableColumn id="35" name="5 лет и мл.  Кубок Вальса СОЛО" dataDxfId="162"/>
    <tableColumn id="36" name="7 лет и мл.  Кубок Вальса ПАРЫ" dataDxfId="161"/>
    <tableColumn id="37" name="7 лет и мл.  Кубок Вальса СОЛО" dataDxfId="160"/>
    <tableColumn id="38" name="Dancepride Trophy CH 9 лет и мл. СОЛО  " dataDxfId="159"/>
    <tableColumn id="39" name="Dancepride Trophy CH+J 9 лет и мл. СОЛО  " dataDxfId="158"/>
    <tableColumn id="40" name="Dancepride Trophy HH 9 лет и мл. СОЛО  " dataDxfId="157"/>
    <tableColumn id="41" name="Dancepride Trophy PL 9 лет и мл. СОЛО  " dataDxfId="156"/>
    <tableColumn id="42" name="Dancepride Trophy W 9 лет и мл. СОЛО  " dataDxfId="155"/>
    <tableColumn id="43" name="Dancepride Trophy W+CH+PL 9 лет и мл. СОЛО  " dataDxfId="154"/>
    <tableColumn id="44" name="Dancepride Trophy W+Q 9 лет и мл. СОЛО  " dataDxfId="153"/>
    <tableColumn id="45" name="Зачет на N 9 и мл. ПАРЫ W" dataDxfId="152"/>
    <tableColumn id="46" name="Зачет на N 9 и мл. ПАРЫ Q" dataDxfId="151"/>
    <tableColumn id="47" name="Зачет на N 9 и мл. ПАРЫ CH" dataDxfId="150"/>
    <tableColumn id="48" name="Зачет на N 9 и мл. ПАРЫ J" dataDxfId="149"/>
    <tableColumn id="49" name="Зачет на N 9 и мл. Соло W" dataDxfId="148"/>
    <tableColumn id="50" name="Зачет на N 9 и мл. Соло Q" dataDxfId="147"/>
    <tableColumn id="51" name="Зачет на N 9 и мл. Соло CH" dataDxfId="146"/>
    <tableColumn id="52" name="Зачет на N 9 и мл. Соло J" dataDxfId="145"/>
    <tableColumn id="53" name="Зачет ШБТ 9 и мл. ПАРЫ W" dataDxfId="144"/>
    <tableColumn id="54" name="Зачет ШБТ 9 и мл. ПАРЫ CH" dataDxfId="143"/>
    <tableColumn id="55" name="Зачет ШБТ 9 и мл. ПАРЫ PL" dataDxfId="142"/>
    <tableColumn id="56" name="Зачет ШБТ 9 и мл. Соло W" dataDxfId="141"/>
    <tableColumn id="57" name="Зачет ШБТ 9 и мл. Соло CH" dataDxfId="140"/>
    <tableColumn id="58" name="Зачет ШБТ 9 и мл. Соло J" dataDxfId="139"/>
    <tableColumn id="59" name="Классификация E 9 лет и мл. СОЛО  " dataDxfId="138"/>
    <tableColumn id="60" name="Классификация N 9 лет и мл. ПАРЫ  " dataDxfId="137"/>
    <tableColumn id="61" name="Классификация N 9 лет и мл. СОЛО  " dataDxfId="136"/>
    <tableColumn id="62" name="9 лет и мл.  Кубок Ча-Ча-Ча ПАРЫ" dataDxfId="135"/>
    <tableColumn id="63" name="9 лет и мл.  Кубок Ча-Ча-Ча СОЛО" dataDxfId="134"/>
    <tableColumn id="64" name="9 лет и мл.  Кубок Джайва ПАРЫ" dataDxfId="133"/>
    <tableColumn id="65" name="9 лет и мл.  Кубок Джайва СОЛО" dataDxfId="132"/>
    <tableColumn id="66" name="9 лет и мл.  Кубок Польки ПАРЫ" dataDxfId="131"/>
    <tableColumn id="67" name="9 лет и мл.  Кубок Польки СОЛО" dataDxfId="130"/>
    <tableColumn id="68" name="9 лет и мл.  Кубок Квикстепа ПАРЫ" dataDxfId="129"/>
    <tableColumn id="69" name="9 лет и мл.  Кубок Квикстепа СОЛО" dataDxfId="128"/>
    <tableColumn id="70" name="9 лет и мл.  Кубок Румбы СОЛО" dataDxfId="127"/>
    <tableColumn id="71" name="9 лет и мл.  Кубок Самбы СОЛО" dataDxfId="126"/>
    <tableColumn id="170" name="9 лет и мл.  Кубок Танго СОЛО" dataDxfId="125"/>
    <tableColumn id="171" name="9 лет и мл.  Кубок Венского Вальса СОЛО" dataDxfId="124"/>
    <tableColumn id="172" name="9 лет и мл.  Кубок Вальса ПАРЫ" dataDxfId="123"/>
    <tableColumn id="205" name="9 лет и мл.  Кубок Вальса СОЛО" dataDxfId="122"/>
    <tableColumn id="206" name="Dancepride Trophy CH+J 11 лет и мл. ПАРЫ  " dataDxfId="121"/>
    <tableColumn id="207" name="Dancepride Trophy CH+J 11 лет и мл. СОЛО  " dataDxfId="120"/>
    <tableColumn id="213" name="Dancepride Trophy Cha 10 лет и ст. СОЛО  " dataDxfId="119"/>
    <tableColumn id="215" name="Dancepride Trophy HH 10 лет и ст. СОЛО  " dataDxfId="118"/>
    <tableColumn id="216" name="Dancepride Trophy J 10 лет и ст. СОЛО  " dataDxfId="117"/>
    <tableColumn id="119" name="Dancepride Trophy Q 10 лет и ст. СОЛО  " dataDxfId="116"/>
    <tableColumn id="121" name="Dancepride Trophy R 10 лет и ст. СОЛО  " dataDxfId="115"/>
    <tableColumn id="122" name="Dancepride Trophy T 10 лет и ст. СОЛО  " dataDxfId="114"/>
    <tableColumn id="123" name="Dancepride Trophy W 10 лет и ст. СОЛО  " dataDxfId="113"/>
    <tableColumn id="129" name="Dancepride Trophy W+Q 11 лет и мл. ПАРЫ  " dataDxfId="112"/>
    <tableColumn id="130" name="Dancepride Trophy W+Q 11 лет и мл. СОЛО  " dataDxfId="111"/>
    <tableColumn id="131" name="Solo LA CH+R+J 10 лет и ст.  " dataDxfId="110"/>
    <tableColumn id="132" name="Зачет на N 10 и ст. Соло W" dataDxfId="109"/>
    <tableColumn id="133" name="Зачет на N 10 и ст. Соло Q" dataDxfId="108"/>
    <tableColumn id="134" name="Зачет на N 10 и ст. Соло CH" dataDxfId="107"/>
    <tableColumn id="135" name="Зачет на N 10 и ст. Соло J" dataDxfId="106"/>
    <tableColumn id="136" name="Зачет ШБТ 10 и ст. ПАРЫ W" dataDxfId="105"/>
    <tableColumn id="137" name="Зачет ШБТ 10 и ст. ПАРЫ CH" dataDxfId="104"/>
    <tableColumn id="138" name="Зачет ШБТ 10 и ст. ПАРЫ PL" dataDxfId="103"/>
    <tableColumn id="139" name="Зачет ШБТ 10 и ст. Соло W" dataDxfId="102"/>
    <tableColumn id="140" name="Зачет ШБТ 10 и ст. Соло CH" dataDxfId="101"/>
    <tableColumn id="141" name="Зачет ШБТ 10 и ст. Соло PL" dataDxfId="100"/>
    <tableColumn id="142" name="Классификация E 11 лет и мл. ПАРЫ  " dataDxfId="99"/>
    <tableColumn id="143" name="Классификация E 11 лет и мл. СОЛО  " dataDxfId="98"/>
    <tableColumn id="144" name="Классификация E 12 лет и ст. СОЛО  " dataDxfId="97"/>
    <tableColumn id="145" name="Классификация N 11 лет и мл. ПАРЫ  " dataDxfId="96"/>
    <tableColumn id="146" name="Классификация N 11 лет и мл. СОЛО  " dataDxfId="95"/>
    <tableColumn id="147" name="Классификация N 12 лет и ст. СОЛО  " dataDxfId="94"/>
    <tableColumn id="148" name="10 лет и ст.  Кубок Ча-Ча-Ча СОЛО" dataDxfId="93"/>
    <tableColumn id="149" name="11 лет и мл.  Кубок Ча-Ча-Ча ПАРЫ" dataDxfId="92"/>
    <tableColumn id="150" name="10 лет и ст.  Кубок Фокстрота СОЛО" dataDxfId="91"/>
    <tableColumn id="151" name="11 лет и мл.  Кубок Фокстрота ПАРЫ" dataDxfId="90"/>
    <tableColumn id="152" name="10 лет и ст.  Кубок Джайва СОЛО" dataDxfId="89"/>
    <tableColumn id="153" name="11 лет и мл.  Кубок Джайва ПАРЫ" dataDxfId="88"/>
    <tableColumn id="154" name="10 лет и ст.  Кубок Квикстепа СОЛО" dataDxfId="87"/>
    <tableColumn id="155" name="11 лет и мл.  Кубок Квикстепа ПАРЫ" dataDxfId="86"/>
    <tableColumn id="156" name="10 лет и ст.  Кубок Румбы СОЛО" dataDxfId="85"/>
    <tableColumn id="157" name="11 лет и мл.  Кубок Румбы ПАРЫ" dataDxfId="84"/>
    <tableColumn id="158" name="10 лет и ст.  Кубок Самбы СОЛО" dataDxfId="83"/>
    <tableColumn id="159" name="11 лет и мл.  Кубок Самбы ПАРЫ" dataDxfId="82"/>
    <tableColumn id="160" name="10 лет и ст.  Кубок Танго СОЛО" dataDxfId="81"/>
    <tableColumn id="161" name="11 лет и мл.  Кубок Танго ПАРЫ" dataDxfId="80"/>
    <tableColumn id="162" name="10 лет и ст.  Кубок Венского Вальса СОЛО" dataDxfId="79"/>
    <tableColumn id="163" name="11 лет и мл.  Кубок Венского Вальса ПАРЫ" dataDxfId="78"/>
    <tableColumn id="164" name="10 лет и ст.  Кубок Вальса СОЛО" dataDxfId="77"/>
    <tableColumn id="165" name="11 лет и мл.  Кубок Вальса ПАРЫ" dataDxfId="76"/>
    <tableColumn id="166" name="Суперкубок Dancepride Trophy W+Q+CH+S+J 12 лет и ст. ПАРЫ  " dataDxfId="75"/>
    <tableColumn id="5" name="РЕЙТИНГ DPT" dataDxfId="74"/>
    <tableColumn id="15" name="РЕЙТИНГ НТЛ" dataDxfId="73"/>
    <tableColumn id="117" name="РЕГ НТЛ" dataDxfId="72"/>
    <tableColumn id="118" name="РЕЙТ Q НТЛ" dataDxfId="71">
      <calculatedColumnFormula>PRODUCT(Таблица1[[#This Row],[РЕЙТИНГ НТЛ]:[РЕГ НТЛ]])</calculatedColumnFormula>
    </tableColumn>
    <tableColumn id="72" name="РЕЙТ Q DPT" dataDxfId="70">
      <calculatedColumnFormula>SUM(Таблица1[[#This Row],[РЕЙТИНГ DPT]:[РЕЙТИНГ НТЛ]])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Таблица242" displayName="Таблица242" ref="A1:F11" totalsRowShown="0">
  <autoFilter ref="A1:F11"/>
  <sortState ref="A2:F11">
    <sortCondition descending="1" ref="F1:F11"/>
  </sortState>
  <tableColumns count="6">
    <tableColumn id="1" name="Клубы"/>
    <tableColumn id="2" name="Руководители"/>
    <tableColumn id="3" name="N" dataDxfId="69"/>
    <tableColumn id="4" name="R" dataDxfId="68">
      <calculatedColumnFormula>PRODUCT(Таблица242[[#This Row],[N]]/110,100)</calculatedColumnFormula>
    </tableColumn>
    <tableColumn id="5" name="Q" dataDxfId="67"/>
    <tableColumn id="6" name="S" dataDxfId="66">
      <calculatedColumnFormula>SUM(Таблица242[[#This Row],[N]:[Q]])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Таблица2427" displayName="Таблица2427" ref="A1:F10" totalsRowShown="0">
  <autoFilter ref="A1:F10"/>
  <sortState ref="A2:F10">
    <sortCondition descending="1" ref="F1:F10"/>
  </sortState>
  <tableColumns count="6">
    <tableColumn id="1" name="Клубы"/>
    <tableColumn id="2" name="Руководители"/>
    <tableColumn id="3" name="N" dataDxfId="65"/>
    <tableColumn id="4" name="R" dataDxfId="64">
      <calculatedColumnFormula>PRODUCT(Таблица2427[[#This Row],[N]]/115,100)</calculatedColumnFormula>
    </tableColumn>
    <tableColumn id="5" name="Q" dataDxfId="63"/>
    <tableColumn id="6" name="S" dataDxfId="62">
      <calculatedColumnFormula>SUM(Таблица2427[[#This Row],[N]:[Q]])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2" name="Таблица2" displayName="Таблица2" ref="A1:I33" totalsRowShown="0" headerRowDxfId="61" headerRowBorderDxfId="60" tableBorderDxfId="59" totalsRowBorderDxfId="58">
  <autoFilter ref="A1:I33"/>
  <sortState ref="A2:I33">
    <sortCondition ref="A1:A33"/>
  </sortState>
  <tableColumns count="9">
    <tableColumn id="1" name="Фамилия Имя Солиста или Пары" dataDxfId="57"/>
    <tableColumn id="2" name="Классификация E 9 лет и мл. СОЛО  " dataDxfId="56"/>
    <tableColumn id="3" name="9 лет и мл.  Кубок Самбы СОЛО" dataDxfId="55"/>
    <tableColumn id="4" name="Классификация E 11 лет и мл. ПАРЫ  " dataDxfId="54"/>
    <tableColumn id="5" name="Классификация E 11 лет и мл. СОЛО  " dataDxfId="53"/>
    <tableColumn id="6" name="Классификация E 12 лет и ст. СОЛО  " dataDxfId="52"/>
    <tableColumn id="7" name="10 лет и ст.  Кубок Самбы СОЛО" dataDxfId="51"/>
    <tableColumn id="8" name="11 лет и мл.  Кубок Самбы ПАРЫ" dataDxfId="50"/>
    <tableColumn id="9" name="СУММА" dataDxfId="49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3" name="Таблица3" displayName="Таблица3" ref="A1:O78" totalsRowShown="0" headerRowDxfId="48" headerRowBorderDxfId="47" tableBorderDxfId="46" totalsRowBorderDxfId="45">
  <autoFilter ref="A1:O78"/>
  <sortState ref="A2:O78">
    <sortCondition ref="B1:B78"/>
  </sortState>
  <tableColumns count="15">
    <tableColumn id="1" name="Фамилия Имя Солиста или Пары" dataDxfId="44"/>
    <tableColumn id="2" name="Классификация N 7 лет и мл. СОЛО  " dataDxfId="43"/>
    <tableColumn id="3" name="7 лет и мл.  Кубок Румбы СОЛО" dataDxfId="42"/>
    <tableColumn id="4" name="7 лет и мл.  Кубок Танго СОЛО" dataDxfId="41"/>
    <tableColumn id="5" name="Классификация N 9 лет и мл. СОЛО  " dataDxfId="40"/>
    <tableColumn id="6" name="9 лет и мл.  Кубок Румбы СОЛО" dataDxfId="39"/>
    <tableColumn id="7" name="9 лет и мл.  Кубок Танго СОЛО" dataDxfId="38"/>
    <tableColumn id="8" name="Классификация N 11 лет и мл. ПАРЫ  " dataDxfId="37"/>
    <tableColumn id="9" name="Классификация N 11 лет и мл. СОЛО  " dataDxfId="36"/>
    <tableColumn id="10" name="Классификация N 12 лет и ст. СОЛО  " dataDxfId="35"/>
    <tableColumn id="11" name="10 лет и ст.  Кубок Румбы СОЛО" dataDxfId="34"/>
    <tableColumn id="12" name="11 лет и мл.  Кубок Румбы ПАРЫ" dataDxfId="33"/>
    <tableColumn id="13" name="10 лет и ст.  Кубок Танго СОЛО" dataDxfId="32"/>
    <tableColumn id="14" name="11 лет и мл.  Кубок Танго ПАРЫ" dataDxfId="31"/>
    <tableColumn id="15" name="СУММА" dataDxfId="30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4" name="Таблица4" displayName="Таблица4" ref="A1:Z245" totalsRowShown="0" headerRowDxfId="29" headerRowBorderDxfId="28" tableBorderDxfId="27" totalsRowBorderDxfId="26">
  <autoFilter ref="A1:Z245"/>
  <sortState ref="A2:Z245">
    <sortCondition ref="C1:C245"/>
  </sortState>
  <tableColumns count="26">
    <tableColumn id="1" name="Фамилия Имя Солиста или Пары" dataDxfId="25"/>
    <tableColumn id="2" name="5 лет и мл.  Кубок Ча-Ча-Ча СОЛО" dataDxfId="24"/>
    <tableColumn id="3" name="7 лет и мл.  Кубок Ча-Ча-Ча ПАРЫ" dataDxfId="23"/>
    <tableColumn id="4" name="7 лет и мл.  Кубок Ча-Ча-Ча СОЛО" dataDxfId="22"/>
    <tableColumn id="5" name="7 лет и мл.  Кубок Джайва СОЛО" dataDxfId="21"/>
    <tableColumn id="6" name="7 лет и мл.  Кубок Квикстепа СОЛО" dataDxfId="20"/>
    <tableColumn id="7" name="5 лет и мл.  Кубок Вальса СОЛО" dataDxfId="19"/>
    <tableColumn id="8" name="7 лет и мл.  Кубок Вальса ПАРЫ" dataDxfId="18"/>
    <tableColumn id="9" name="7 лет и мл.  Кубок Вальса СОЛО" dataDxfId="17"/>
    <tableColumn id="10" name="9 лет и мл.  Кубок Ча-Ча-Ча ПАРЫ" dataDxfId="16"/>
    <tableColumn id="11" name="9 лет и мл.  Кубок Ча-Ча-Ча СОЛО" dataDxfId="15"/>
    <tableColumn id="12" name="9 лет и мл.  Кубок Джайва ПАРЫ" dataDxfId="14"/>
    <tableColumn id="13" name="9 лет и мл.  Кубок Джайва СОЛО" dataDxfId="13"/>
    <tableColumn id="14" name="9 лет и мл.  Кубок Квикстепа ПАРЫ" dataDxfId="12"/>
    <tableColumn id="15" name="9 лет и мл.  Кубок Квикстепа СОЛО" dataDxfId="11"/>
    <tableColumn id="16" name="9 лет и мл.  Кубок Вальса ПАРЫ" dataDxfId="10"/>
    <tableColumn id="17" name="9 лет и мл.  Кубок Вальса СОЛО" dataDxfId="9"/>
    <tableColumn id="18" name="10 лет и ст.  Кубок Ча-Ча-Ча СОЛО" dataDxfId="8"/>
    <tableColumn id="19" name="11 лет и мл.  Кубок Ча-Ча-Ча ПАРЫ" dataDxfId="7"/>
    <tableColumn id="20" name="10 лет и ст.  Кубок Джайва СОЛО" dataDxfId="6"/>
    <tableColumn id="21" name="11 лет и мл.  Кубок Джайва ПАРЫ" dataDxfId="5"/>
    <tableColumn id="22" name="10 лет и ст.  Кубок Квикстепа СОЛО" dataDxfId="4"/>
    <tableColumn id="23" name="11 лет и мл.  Кубок Квикстепа ПАРЫ" dataDxfId="3"/>
    <tableColumn id="24" name="10 лет и ст.  Кубок Вальса СОЛО" dataDxfId="2"/>
    <tableColumn id="25" name="11 лет и мл.  Кубок Вальса ПАРЫ" dataDxfId="1"/>
    <tableColumn id="26" name="СУММА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mailto:sydykov@dancepride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790"/>
  <sheetViews>
    <sheetView tabSelected="1" zoomScale="80" zoomScaleNormal="80" workbookViewId="0">
      <selection activeCell="B9" sqref="B9:B12"/>
    </sheetView>
  </sheetViews>
  <sheetFormatPr defaultRowHeight="15" x14ac:dyDescent="0.25"/>
  <cols>
    <col min="1" max="1" width="7.140625" style="2" customWidth="1"/>
    <col min="2" max="2" width="66" style="2" customWidth="1"/>
    <col min="3" max="3" width="23.42578125" style="2" hidden="1" customWidth="1"/>
    <col min="4" max="4" width="48.85546875" style="2" hidden="1" customWidth="1"/>
    <col min="5" max="15" width="3.7109375" style="2" hidden="1" customWidth="1"/>
    <col min="16" max="16" width="3.85546875" style="2" hidden="1" customWidth="1"/>
    <col min="17" max="20" width="3.7109375" style="2" hidden="1" customWidth="1"/>
    <col min="21" max="21" width="3.7109375" style="2" customWidth="1"/>
    <col min="22" max="51" width="3.7109375" style="2" hidden="1" customWidth="1"/>
    <col min="52" max="52" width="4.85546875" style="2" hidden="1" customWidth="1"/>
    <col min="53" max="55" width="3.7109375" style="2" hidden="1" customWidth="1"/>
    <col min="56" max="58" width="3.7109375" style="2" customWidth="1"/>
    <col min="59" max="94" width="3.7109375" style="2" hidden="1" customWidth="1"/>
    <col min="95" max="100" width="3.7109375" style="2" customWidth="1"/>
    <col min="101" max="125" width="3.7109375" style="2" hidden="1" customWidth="1"/>
    <col min="126" max="134" width="3.7109375" style="2" customWidth="1"/>
    <col min="135" max="138" width="4.5703125" style="2" customWidth="1"/>
    <col min="139" max="139" width="3.42578125" style="2" customWidth="1"/>
    <col min="140" max="156" width="5" style="2" customWidth="1"/>
    <col min="157" max="159" width="5.42578125" style="2" customWidth="1"/>
    <col min="160" max="16384" width="9.140625" style="2"/>
  </cols>
  <sheetData>
    <row r="1" spans="1:124" x14ac:dyDescent="0.25">
      <c r="A1" s="1" t="s">
        <v>0</v>
      </c>
      <c r="E1" s="77"/>
      <c r="F1" s="77"/>
      <c r="G1" s="77"/>
      <c r="H1" s="77"/>
      <c r="I1" s="77"/>
      <c r="J1" s="77"/>
    </row>
    <row r="2" spans="1:124" x14ac:dyDescent="0.25">
      <c r="A2" s="1" t="s">
        <v>1</v>
      </c>
      <c r="B2" s="3"/>
      <c r="C2" s="4" t="s">
        <v>138</v>
      </c>
    </row>
    <row r="3" spans="1:124" x14ac:dyDescent="0.25">
      <c r="A3" s="1" t="s">
        <v>2</v>
      </c>
      <c r="B3" s="5"/>
      <c r="C3" s="4" t="s">
        <v>139</v>
      </c>
    </row>
    <row r="4" spans="1:124" x14ac:dyDescent="0.25">
      <c r="A4" s="1" t="s">
        <v>3</v>
      </c>
      <c r="C4" s="4" t="s">
        <v>4</v>
      </c>
    </row>
    <row r="5" spans="1:124" x14ac:dyDescent="0.25">
      <c r="A5" s="1" t="s">
        <v>5</v>
      </c>
      <c r="C5" s="4" t="s">
        <v>6</v>
      </c>
    </row>
    <row r="6" spans="1:124" x14ac:dyDescent="0.25">
      <c r="A6" s="1" t="s">
        <v>7</v>
      </c>
      <c r="C6" s="4">
        <v>89099827060</v>
      </c>
    </row>
    <row r="7" spans="1:124" x14ac:dyDescent="0.25">
      <c r="A7" s="1" t="s">
        <v>8</v>
      </c>
      <c r="B7" s="6"/>
      <c r="C7" s="7" t="s">
        <v>9</v>
      </c>
      <c r="D7" s="8"/>
      <c r="E7" s="2">
        <f>COUNT(Таблица1[Dancepride CH+PL 7 и мл ПАРЫ])</f>
        <v>6</v>
      </c>
      <c r="F7" s="2">
        <f>COUNT(Таблица1[Dancepride Trophy J 6 лет и мл. СОЛО  ])</f>
        <v>8</v>
      </c>
      <c r="G7" s="2">
        <f>COUNT(Таблица1[Dancepride Trophy Q 6 лет и мл. СОЛО  ])</f>
        <v>5</v>
      </c>
      <c r="H7" s="2">
        <f>COUNT(Таблица1[Dancepride Trophy Q+J 7 лет и мл. СОЛО  ])</f>
        <v>7</v>
      </c>
      <c r="I7" s="2">
        <f>COUNT(Таблица1[Dancepride Trophy W+CH+PL 6 лет и мл. СОЛО  ])</f>
        <v>11</v>
      </c>
      <c r="J7" s="2">
        <f>COUNT(Таблица1[Dancepride Trophy W+CH+PL 7 лет и мл. СОЛО  ])</f>
        <v>10</v>
      </c>
      <c r="K7" s="2">
        <f>COUNT(Таблица1[Зачет на N 7 и мл. Соло W])</f>
        <v>12</v>
      </c>
      <c r="L7" s="2">
        <f>COUNT(Таблица1[Зачет на N 7 и мл. Соло Q])</f>
        <v>12</v>
      </c>
      <c r="M7" s="2">
        <f>COUNT(Таблица1[Зачет на N 7 и мл. Соло CH])</f>
        <v>12</v>
      </c>
      <c r="N7" s="2">
        <f>COUNT(Таблица1[Зачет на N 7 и мл. Соло J])</f>
        <v>12</v>
      </c>
      <c r="O7" s="2">
        <f>COUNT(Таблица1[Зачет ШБТ 7 и мл. ПАРЫ W])</f>
        <v>6</v>
      </c>
      <c r="P7" s="2">
        <f>COUNT(Таблица1[Зачет ШБТ 7 и мл. ПАРЫ CH])</f>
        <v>6</v>
      </c>
      <c r="Q7" s="2">
        <f>COUNT(Таблица1[Зачет ШБТ 7 и мл. ПАРЫ PL])</f>
        <v>6</v>
      </c>
      <c r="R7" s="2">
        <f>COUNT(Таблица1[Зачет ШБТ 7 и мл. Соло W])</f>
        <v>64</v>
      </c>
      <c r="S7" s="2">
        <f>COUNT(Таблица1[Зачет ШБТ 7 и мл. Соло CH])</f>
        <v>64</v>
      </c>
      <c r="T7" s="2">
        <f>COUNT(Таблица1[Зачет ШБТ 7 и мл. Соло PL])</f>
        <v>64</v>
      </c>
      <c r="U7" s="2">
        <f>COUNT(Таблица1[Классификация N 7 лет и мл. СОЛО  ])</f>
        <v>6</v>
      </c>
      <c r="V7" s="2">
        <f>COUNT(Таблица1[5 лет и мл.  Кубок Ча-Ча-Ча СОЛО])</f>
        <v>5</v>
      </c>
      <c r="W7" s="2">
        <f>COUNT(Таблица1[7 лет и мл.  Кубок Ча-Ча-Ча ПАРЫ])</f>
        <v>8</v>
      </c>
      <c r="X7" s="2">
        <f>COUNT(Таблица1[7 лет и мл.  Кубок Ча-Ча-Ча СОЛО])</f>
        <v>7</v>
      </c>
      <c r="Y7" s="2">
        <f>COUNT(Таблица1[7 лет и мл.  Кубок Джайва СОЛО])</f>
        <v>6</v>
      </c>
      <c r="Z7" s="2">
        <f>COUNT(Таблица1[5 лет и мл.  Кубок Польки СОЛО])</f>
        <v>12</v>
      </c>
      <c r="AA7" s="2">
        <f>COUNT(Таблица1[7 лет и мл.  Кубок Польки ПАРЫ])</f>
        <v>6</v>
      </c>
      <c r="AB7" s="2">
        <f>COUNT(Таблица1[7 лет и мл.  Кубок Польки СОЛО])</f>
        <v>8</v>
      </c>
      <c r="AC7" s="2">
        <f>COUNT(Таблица1[7 лет и мл.  Кубок Квикстепа СОЛО])</f>
        <v>5</v>
      </c>
      <c r="AD7" s="2">
        <f>COUNT(Таблица1[7 лет и мл.  Кубок Румбы СОЛО])</f>
        <v>2</v>
      </c>
      <c r="AE7" s="2">
        <f>COUNT(Таблица1[7 лет и мл.  Кубок Танго СОЛО])</f>
        <v>5</v>
      </c>
      <c r="AF7" s="2">
        <f>COUNT(Таблица1[5 лет и мл.  Кубок Вальса СОЛО])</f>
        <v>8</v>
      </c>
      <c r="AG7" s="2">
        <f>COUNT(Таблица1[7 лет и мл.  Кубок Вальса ПАРЫ])</f>
        <v>9</v>
      </c>
      <c r="AH7" s="2">
        <f>COUNT(Таблица1[7 лет и мл.  Кубок Вальса СОЛО])</f>
        <v>8</v>
      </c>
      <c r="AI7" s="2">
        <f>COUNT(Таблица1[Dancepride Trophy CH 9 лет и мл. СОЛО  ])</f>
        <v>5</v>
      </c>
      <c r="AJ7" s="2">
        <f>COUNT(Таблица1[Dancepride Trophy CH+J 9 лет и мл. СОЛО  ])</f>
        <v>8</v>
      </c>
      <c r="AK7" s="2">
        <f>COUNT(Таблица1[Dancepride Trophy HH 9 лет и мл. СОЛО  ])</f>
        <v>6</v>
      </c>
      <c r="AL7" s="2">
        <f>COUNT(Таблица1[Dancepride Trophy PL 9 лет и мл. СОЛО  ])</f>
        <v>4</v>
      </c>
      <c r="AM7" s="2">
        <f>COUNT(Таблица1[Dancepride Trophy W 9 лет и мл. СОЛО  ])</f>
        <v>6</v>
      </c>
      <c r="AN7" s="2">
        <f>COUNT(Таблица1[Dancepride Trophy W+CH+PL 9 лет и мл. СОЛО  ])</f>
        <v>8</v>
      </c>
      <c r="AO7" s="2">
        <f>COUNT(Таблица1[Dancepride Trophy W+Q 9 лет и мл. СОЛО  ])</f>
        <v>8</v>
      </c>
      <c r="AP7" s="2">
        <f>COUNT(Таблица1[Зачет на N 9 и мл. ПАРЫ W])</f>
        <v>3</v>
      </c>
      <c r="AQ7" s="2">
        <f>COUNT(Таблица1[Зачет на N 9 и мл. ПАРЫ Q])</f>
        <v>3</v>
      </c>
      <c r="AR7" s="2">
        <f>COUNT(Таблица1[Зачет на N 9 и мл. ПАРЫ CH])</f>
        <v>3</v>
      </c>
      <c r="AS7" s="2">
        <f>COUNT(Таблица1[Зачет на N 9 и мл. ПАРЫ J])</f>
        <v>3</v>
      </c>
      <c r="AT7" s="2">
        <f>COUNT(Таблица1[Зачет на N 9 и мл. Соло W])</f>
        <v>15</v>
      </c>
      <c r="AU7" s="2">
        <f>COUNT(Таблица1[Зачет на N 9 и мл. Соло Q])</f>
        <v>15</v>
      </c>
      <c r="AV7" s="2">
        <f>COUNT(Таблица1[Зачет на N 9 и мл. Соло CH])</f>
        <v>15</v>
      </c>
      <c r="AW7" s="2">
        <f>COUNT(Таблица1[Зачет на N 9 и мл. Соло J])</f>
        <v>15</v>
      </c>
      <c r="AX7" s="2">
        <f>COUNT(Таблица1[Зачет ШБТ 9 и мл. ПАРЫ W])</f>
        <v>5</v>
      </c>
      <c r="AY7" s="2">
        <f>COUNT(Таблица1[Зачет ШБТ 9 и мл. ПАРЫ CH])</f>
        <v>5</v>
      </c>
      <c r="AZ7" s="2">
        <f>COUNT(Таблица1[Зачет ШБТ 9 и мл. ПАРЫ PL])</f>
        <v>5</v>
      </c>
      <c r="BA7" s="2">
        <f>COUNT(Таблица1[Зачет ШБТ 9 и мл. Соло W])</f>
        <v>19</v>
      </c>
      <c r="BB7" s="2">
        <f>COUNT(Таблица1[Зачет ШБТ 9 и мл. Соло CH])</f>
        <v>19</v>
      </c>
      <c r="BC7" s="2">
        <f>COUNT(Таблица1[Зачет ШБТ 9 и мл. Соло J])</f>
        <v>19</v>
      </c>
      <c r="BD7" s="2">
        <f>COUNT(Таблица1[Классификация E 9 лет и мл. СОЛО  ])</f>
        <v>2</v>
      </c>
      <c r="BE7" s="2">
        <f>COUNT(Таблица1[Классификация N 9 лет и мл. ПАРЫ  ])</f>
        <v>1</v>
      </c>
      <c r="BF7" s="2">
        <f>COUNT(Таблица1[Классификация N 9 лет и мл. СОЛО  ])</f>
        <v>9</v>
      </c>
      <c r="BG7" s="2">
        <f>COUNT(Таблица1[9 лет и мл.  Кубок Ча-Ча-Ча ПАРЫ])</f>
        <v>8</v>
      </c>
      <c r="BH7" s="2">
        <f>COUNT(Таблица1[9 лет и мл.  Кубок Ча-Ча-Ча СОЛО])</f>
        <v>6</v>
      </c>
      <c r="BI7" s="2">
        <f>COUNT(Таблица1[9 лет и мл.  Кубок Джайва ПАРЫ])</f>
        <v>4</v>
      </c>
      <c r="BJ7" s="2">
        <f>COUNT(Таблица1[9 лет и мл.  Кубок Джайва СОЛО])</f>
        <v>8</v>
      </c>
      <c r="BK7" s="2">
        <f>COUNT(Таблица1[9 лет и мл.  Кубок Польки ПАРЫ])</f>
        <v>6</v>
      </c>
      <c r="BL7" s="2">
        <f>COUNT(Таблица1[9 лет и мл.  Кубок Польки СОЛО])</f>
        <v>7</v>
      </c>
      <c r="BM7" s="2">
        <f>COUNT(Таблица1[9 лет и мл.  Кубок Квикстепа ПАРЫ])</f>
        <v>3</v>
      </c>
      <c r="BN7" s="2">
        <f>COUNT(Таблица1[9 лет и мл.  Кубок Квикстепа СОЛО])</f>
        <v>9</v>
      </c>
      <c r="BO7" s="2">
        <f>COUNT(Таблица1[9 лет и мл.  Кубок Румбы СОЛО])</f>
        <v>8</v>
      </c>
      <c r="BP7" s="2">
        <f>COUNT(Таблица1[9 лет и мл.  Кубок Самбы СОЛО])</f>
        <v>8</v>
      </c>
      <c r="BQ7" s="2">
        <f>COUNT(#REF!)</f>
        <v>0</v>
      </c>
      <c r="BR7" s="2">
        <f>COUNT(#REF!)</f>
        <v>0</v>
      </c>
      <c r="BS7" s="2">
        <f>COUNT(#REF!)</f>
        <v>0</v>
      </c>
      <c r="BT7" s="2">
        <f>COUNT(#REF!)</f>
        <v>0</v>
      </c>
      <c r="BU7" s="2">
        <f>COUNT(#REF!)</f>
        <v>0</v>
      </c>
      <c r="BV7" s="2">
        <f>COUNT(#REF!)</f>
        <v>0</v>
      </c>
      <c r="BW7" s="2">
        <f>COUNT(#REF!)</f>
        <v>0</v>
      </c>
      <c r="BX7" s="2">
        <f>COUNT(#REF!)</f>
        <v>0</v>
      </c>
      <c r="BY7" s="2">
        <f>COUNT(#REF!)</f>
        <v>0</v>
      </c>
      <c r="BZ7" s="2">
        <f>COUNT(#REF!)</f>
        <v>0</v>
      </c>
      <c r="CA7" s="2">
        <f>COUNT(#REF!)</f>
        <v>0</v>
      </c>
      <c r="CB7" s="2">
        <f>COUNT(#REF!)</f>
        <v>0</v>
      </c>
      <c r="CC7" s="2">
        <f>COUNT(#REF!)</f>
        <v>0</v>
      </c>
      <c r="CD7" s="2">
        <f>COUNT(#REF!)</f>
        <v>0</v>
      </c>
      <c r="CE7" s="2">
        <f>COUNT(#REF!)</f>
        <v>0</v>
      </c>
      <c r="CF7" s="2">
        <f>COUNT(#REF!)</f>
        <v>0</v>
      </c>
      <c r="CG7" s="2">
        <f>COUNT(#REF!)</f>
        <v>0</v>
      </c>
      <c r="CH7" s="2">
        <f>COUNT(#REF!)</f>
        <v>0</v>
      </c>
      <c r="CI7" s="2">
        <f>COUNT(#REF!)</f>
        <v>0</v>
      </c>
      <c r="CJ7" s="2">
        <f>COUNT(#REF!)</f>
        <v>0</v>
      </c>
      <c r="CK7" s="2">
        <f>COUNT(#REF!)</f>
        <v>0</v>
      </c>
      <c r="CL7" s="2">
        <f>COUNT(#REF!)</f>
        <v>0</v>
      </c>
      <c r="CM7" s="2">
        <f>COUNT(#REF!)</f>
        <v>0</v>
      </c>
      <c r="CN7" s="2">
        <f>COUNT(#REF!)</f>
        <v>0</v>
      </c>
      <c r="CO7" s="2">
        <f>COUNT(#REF!)</f>
        <v>0</v>
      </c>
      <c r="CP7" s="2">
        <f>COUNT(#REF!)</f>
        <v>0</v>
      </c>
      <c r="CQ7" s="2">
        <f>COUNT(#REF!)</f>
        <v>0</v>
      </c>
      <c r="CR7" s="2">
        <f>COUNT(#REF!)</f>
        <v>0</v>
      </c>
      <c r="CS7" s="2">
        <f>COUNT(#REF!)</f>
        <v>0</v>
      </c>
      <c r="CT7" s="2">
        <f>COUNT(#REF!)</f>
        <v>0</v>
      </c>
      <c r="CU7" s="2">
        <f>COUNT(#REF!)</f>
        <v>0</v>
      </c>
      <c r="CV7" s="2">
        <f>COUNT(#REF!)</f>
        <v>0</v>
      </c>
      <c r="CW7" s="2">
        <f>COUNT(#REF!)</f>
        <v>0</v>
      </c>
      <c r="CX7" s="2">
        <f>COUNT(#REF!)</f>
        <v>0</v>
      </c>
      <c r="CY7" s="2">
        <f>COUNT(#REF!)</f>
        <v>0</v>
      </c>
      <c r="CZ7" s="2">
        <f>COUNT(#REF!)</f>
        <v>0</v>
      </c>
      <c r="DA7" s="2">
        <f>COUNT(#REF!)</f>
        <v>0</v>
      </c>
      <c r="DB7" s="2">
        <f>COUNT(#REF!)</f>
        <v>0</v>
      </c>
      <c r="DC7" s="2">
        <f>COUNT(#REF!)</f>
        <v>0</v>
      </c>
      <c r="DD7" s="2">
        <f>COUNT(#REF!)</f>
        <v>0</v>
      </c>
      <c r="DE7" s="2">
        <f>COUNT(#REF!)</f>
        <v>0</v>
      </c>
      <c r="DF7" s="2">
        <f>COUNT(#REF!)</f>
        <v>0</v>
      </c>
      <c r="DG7" s="2">
        <f>COUNT(#REF!)</f>
        <v>0</v>
      </c>
      <c r="DH7" s="2">
        <f>COUNT(#REF!)</f>
        <v>0</v>
      </c>
      <c r="DI7" s="2">
        <f>COUNT(#REF!)</f>
        <v>0</v>
      </c>
      <c r="DJ7" s="2">
        <f>COUNT(#REF!)</f>
        <v>0</v>
      </c>
      <c r="DK7" s="2">
        <f>COUNT(#REF!)</f>
        <v>0</v>
      </c>
      <c r="DL7" s="2">
        <f>COUNT(#REF!)</f>
        <v>0</v>
      </c>
      <c r="DM7" s="2">
        <f>COUNT(#REF!)</f>
        <v>0</v>
      </c>
      <c r="DN7" s="2">
        <f>COUNT(#REF!)</f>
        <v>0</v>
      </c>
      <c r="DO7" s="2">
        <f>COUNT(#REF!)</f>
        <v>0</v>
      </c>
    </row>
    <row r="8" spans="1:124" ht="239.25" customHeight="1" x14ac:dyDescent="0.25">
      <c r="A8" s="9" t="s">
        <v>10</v>
      </c>
      <c r="B8" s="10" t="s">
        <v>11</v>
      </c>
      <c r="C8" s="10" t="s">
        <v>12</v>
      </c>
      <c r="D8" s="10" t="s">
        <v>13</v>
      </c>
      <c r="E8" s="51" t="s">
        <v>140</v>
      </c>
      <c r="F8" s="51" t="s">
        <v>142</v>
      </c>
      <c r="G8" s="51" t="s">
        <v>143</v>
      </c>
      <c r="H8" s="51" t="s">
        <v>144</v>
      </c>
      <c r="I8" s="51" t="s">
        <v>146</v>
      </c>
      <c r="J8" s="51" t="s">
        <v>14</v>
      </c>
      <c r="K8" s="11" t="s">
        <v>15</v>
      </c>
      <c r="L8" s="11" t="s">
        <v>16</v>
      </c>
      <c r="M8" s="11" t="s">
        <v>17</v>
      </c>
      <c r="N8" s="11" t="s">
        <v>18</v>
      </c>
      <c r="O8" s="11" t="s">
        <v>19</v>
      </c>
      <c r="P8" s="11" t="s">
        <v>20</v>
      </c>
      <c r="Q8" s="11" t="s">
        <v>21</v>
      </c>
      <c r="R8" s="28" t="s">
        <v>22</v>
      </c>
      <c r="S8" s="28" t="s">
        <v>23</v>
      </c>
      <c r="T8" s="28" t="s">
        <v>24</v>
      </c>
      <c r="U8" s="59" t="s">
        <v>25</v>
      </c>
      <c r="V8" s="43" t="s">
        <v>26</v>
      </c>
      <c r="W8" s="59" t="s">
        <v>27</v>
      </c>
      <c r="X8" s="59" t="s">
        <v>28</v>
      </c>
      <c r="Y8" s="59" t="s">
        <v>29</v>
      </c>
      <c r="Z8" s="59" t="s">
        <v>30</v>
      </c>
      <c r="AA8" s="43" t="s">
        <v>31</v>
      </c>
      <c r="AB8" s="43" t="s">
        <v>32</v>
      </c>
      <c r="AC8" s="43" t="s">
        <v>33</v>
      </c>
      <c r="AD8" s="43" t="s">
        <v>181</v>
      </c>
      <c r="AE8" s="43" t="s">
        <v>182</v>
      </c>
      <c r="AF8" s="43" t="s">
        <v>34</v>
      </c>
      <c r="AG8" s="43" t="s">
        <v>35</v>
      </c>
      <c r="AH8" s="43" t="s">
        <v>36</v>
      </c>
      <c r="AI8" s="51" t="s">
        <v>37</v>
      </c>
      <c r="AJ8" s="51" t="s">
        <v>38</v>
      </c>
      <c r="AK8" s="51" t="s">
        <v>39</v>
      </c>
      <c r="AL8" s="51" t="s">
        <v>187</v>
      </c>
      <c r="AM8" s="51" t="s">
        <v>40</v>
      </c>
      <c r="AN8" s="60" t="s">
        <v>41</v>
      </c>
      <c r="AO8" s="61" t="s">
        <v>42</v>
      </c>
      <c r="AP8" s="12" t="s">
        <v>43</v>
      </c>
      <c r="AQ8" s="12" t="s">
        <v>44</v>
      </c>
      <c r="AR8" s="12" t="s">
        <v>45</v>
      </c>
      <c r="AS8" s="12" t="s">
        <v>46</v>
      </c>
      <c r="AT8" s="11" t="s">
        <v>47</v>
      </c>
      <c r="AU8" s="11" t="s">
        <v>48</v>
      </c>
      <c r="AV8" s="11" t="s">
        <v>49</v>
      </c>
      <c r="AW8" s="11" t="s">
        <v>50</v>
      </c>
      <c r="AX8" s="11" t="s">
        <v>51</v>
      </c>
      <c r="AY8" s="11" t="s">
        <v>52</v>
      </c>
      <c r="AZ8" s="11" t="s">
        <v>53</v>
      </c>
      <c r="BA8" s="11" t="s">
        <v>54</v>
      </c>
      <c r="BB8" s="11" t="s">
        <v>55</v>
      </c>
      <c r="BC8" s="11" t="s">
        <v>56</v>
      </c>
      <c r="BD8" s="43" t="s">
        <v>57</v>
      </c>
      <c r="BE8" s="43" t="s">
        <v>58</v>
      </c>
      <c r="BF8" s="43" t="s">
        <v>59</v>
      </c>
      <c r="BG8" s="43" t="s">
        <v>60</v>
      </c>
      <c r="BH8" s="43" t="s">
        <v>61</v>
      </c>
      <c r="BI8" s="43" t="s">
        <v>62</v>
      </c>
      <c r="BJ8" s="43" t="s">
        <v>63</v>
      </c>
      <c r="BK8" s="43" t="s">
        <v>64</v>
      </c>
      <c r="BL8" s="43" t="s">
        <v>65</v>
      </c>
      <c r="BM8" s="43" t="s">
        <v>66</v>
      </c>
      <c r="BN8" s="43" t="s">
        <v>67</v>
      </c>
      <c r="BO8" s="43" t="s">
        <v>68</v>
      </c>
      <c r="BP8" s="43" t="s">
        <v>69</v>
      </c>
      <c r="BQ8" s="43" t="s">
        <v>70</v>
      </c>
      <c r="BR8" s="43" t="s">
        <v>71</v>
      </c>
      <c r="BS8" s="43" t="s">
        <v>72</v>
      </c>
      <c r="BT8" s="43" t="s">
        <v>73</v>
      </c>
      <c r="BU8" s="51" t="s">
        <v>74</v>
      </c>
      <c r="BV8" s="51" t="s">
        <v>75</v>
      </c>
      <c r="BW8" s="51" t="s">
        <v>199</v>
      </c>
      <c r="BX8" s="51" t="s">
        <v>200</v>
      </c>
      <c r="BY8" s="51" t="s">
        <v>201</v>
      </c>
      <c r="BZ8" s="51" t="s">
        <v>203</v>
      </c>
      <c r="CA8" s="51" t="s">
        <v>204</v>
      </c>
      <c r="CB8" s="51" t="s">
        <v>205</v>
      </c>
      <c r="CC8" s="51" t="s">
        <v>206</v>
      </c>
      <c r="CD8" s="51" t="s">
        <v>76</v>
      </c>
      <c r="CE8" s="51" t="s">
        <v>77</v>
      </c>
      <c r="CF8" s="43" t="s">
        <v>78</v>
      </c>
      <c r="CG8" s="11" t="s">
        <v>79</v>
      </c>
      <c r="CH8" s="11" t="s">
        <v>80</v>
      </c>
      <c r="CI8" s="11" t="s">
        <v>81</v>
      </c>
      <c r="CJ8" s="11" t="s">
        <v>82</v>
      </c>
      <c r="CK8" s="11" t="s">
        <v>207</v>
      </c>
      <c r="CL8" s="11" t="s">
        <v>208</v>
      </c>
      <c r="CM8" s="11" t="s">
        <v>209</v>
      </c>
      <c r="CN8" s="11" t="s">
        <v>83</v>
      </c>
      <c r="CO8" s="11" t="s">
        <v>84</v>
      </c>
      <c r="CP8" s="11" t="s">
        <v>85</v>
      </c>
      <c r="CQ8" s="43" t="s">
        <v>86</v>
      </c>
      <c r="CR8" s="43" t="s">
        <v>87</v>
      </c>
      <c r="CS8" s="43" t="s">
        <v>88</v>
      </c>
      <c r="CT8" s="43" t="s">
        <v>89</v>
      </c>
      <c r="CU8" s="43" t="s">
        <v>90</v>
      </c>
      <c r="CV8" s="43" t="s">
        <v>91</v>
      </c>
      <c r="CW8" s="43" t="s">
        <v>92</v>
      </c>
      <c r="CX8" s="43" t="s">
        <v>191</v>
      </c>
      <c r="CY8" s="43" t="s">
        <v>93</v>
      </c>
      <c r="CZ8" s="43" t="s">
        <v>212</v>
      </c>
      <c r="DA8" s="43" t="s">
        <v>94</v>
      </c>
      <c r="DB8" s="43" t="s">
        <v>213</v>
      </c>
      <c r="DC8" s="43" t="s">
        <v>95</v>
      </c>
      <c r="DD8" s="43" t="s">
        <v>214</v>
      </c>
      <c r="DE8" s="43" t="s">
        <v>96</v>
      </c>
      <c r="DF8" s="43" t="s">
        <v>215</v>
      </c>
      <c r="DG8" s="43" t="s">
        <v>97</v>
      </c>
      <c r="DH8" s="43" t="s">
        <v>216</v>
      </c>
      <c r="DI8" s="43" t="s">
        <v>98</v>
      </c>
      <c r="DJ8" s="43" t="s">
        <v>217</v>
      </c>
      <c r="DK8" s="43" t="s">
        <v>99</v>
      </c>
      <c r="DL8" s="43" t="s">
        <v>219</v>
      </c>
      <c r="DM8" s="43" t="s">
        <v>100</v>
      </c>
      <c r="DN8" s="43" t="s">
        <v>183</v>
      </c>
      <c r="DO8" s="51" t="s">
        <v>220</v>
      </c>
      <c r="DP8" s="64" t="s">
        <v>439</v>
      </c>
      <c r="DQ8" s="65" t="s">
        <v>440</v>
      </c>
      <c r="DR8" s="66" t="s">
        <v>101</v>
      </c>
      <c r="DS8" s="68" t="s">
        <v>441</v>
      </c>
      <c r="DT8" s="69" t="s">
        <v>442</v>
      </c>
    </row>
    <row r="9" spans="1:124" x14ac:dyDescent="0.25">
      <c r="A9" s="29">
        <v>148</v>
      </c>
      <c r="B9" s="30" t="s">
        <v>374</v>
      </c>
      <c r="C9" s="14" t="s">
        <v>102</v>
      </c>
      <c r="D9" s="30" t="s">
        <v>103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>
        <v>1</v>
      </c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62">
        <v>0</v>
      </c>
      <c r="DQ9" s="63">
        <v>6</v>
      </c>
      <c r="DR9" s="15">
        <v>1</v>
      </c>
      <c r="DS9" s="78">
        <f>PRODUCT(Таблица1[[#This Row],[РЕЙТИНГ НТЛ]:[РЕГ НТЛ]])</f>
        <v>6</v>
      </c>
      <c r="DT9" s="71">
        <f>SUM(Таблица1[[#This Row],[РЕЙТИНГ DPT]:[РЕЙТИНГ НТЛ]])</f>
        <v>6</v>
      </c>
    </row>
    <row r="10" spans="1:124" x14ac:dyDescent="0.25">
      <c r="A10" s="29">
        <v>145</v>
      </c>
      <c r="B10" s="30" t="s">
        <v>375</v>
      </c>
      <c r="C10" s="14" t="s">
        <v>106</v>
      </c>
      <c r="D10" s="30" t="s">
        <v>198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>
        <v>2</v>
      </c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53">
        <v>0</v>
      </c>
      <c r="DQ10" s="63">
        <v>4</v>
      </c>
      <c r="DR10" s="15">
        <v>1</v>
      </c>
      <c r="DS10" s="70">
        <f>PRODUCT(Таблица1[[#This Row],[РЕЙТИНГ НТЛ]:[РЕГ НТЛ]])</f>
        <v>4</v>
      </c>
      <c r="DT10" s="71">
        <f>SUM(Таблица1[[#This Row],[РЕЙТИНГ DPT]:[РЕЙТИНГ НТЛ]])</f>
        <v>4</v>
      </c>
    </row>
    <row r="11" spans="1:124" x14ac:dyDescent="0.25">
      <c r="A11" s="29">
        <v>149</v>
      </c>
      <c r="B11" s="30" t="s">
        <v>379</v>
      </c>
      <c r="C11" s="14" t="s">
        <v>102</v>
      </c>
      <c r="D11" s="30" t="s">
        <v>103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>
        <v>3</v>
      </c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53">
        <v>0</v>
      </c>
      <c r="DQ11" s="63">
        <v>4</v>
      </c>
      <c r="DR11" s="39">
        <v>1</v>
      </c>
      <c r="DS11" s="70">
        <f>PRODUCT(Таблица1[[#This Row],[РЕЙТИНГ НТЛ]:[РЕГ НТЛ]])</f>
        <v>4</v>
      </c>
      <c r="DT11" s="71">
        <f>SUM(Таблица1[[#This Row],[РЕЙТИНГ DPT]:[РЕЙТИНГ НТЛ]])</f>
        <v>4</v>
      </c>
    </row>
    <row r="12" spans="1:124" x14ac:dyDescent="0.25">
      <c r="A12" s="29">
        <v>163</v>
      </c>
      <c r="B12" s="30" t="s">
        <v>411</v>
      </c>
      <c r="C12" s="14" t="s">
        <v>127</v>
      </c>
      <c r="D12" s="30" t="s">
        <v>129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>
        <v>4</v>
      </c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53">
        <v>0</v>
      </c>
      <c r="DQ12" s="63">
        <v>2</v>
      </c>
      <c r="DR12" s="39">
        <v>1</v>
      </c>
      <c r="DS12" s="70">
        <f>PRODUCT(Таблица1[[#This Row],[РЕЙТИНГ НТЛ]:[РЕГ НТЛ]])</f>
        <v>2</v>
      </c>
      <c r="DT12" s="71">
        <f>SUM(Таблица1[[#This Row],[РЕЙТИНГ DPT]:[РЕЙТИНГ НТЛ]])</f>
        <v>2</v>
      </c>
    </row>
    <row r="13" spans="1:124" x14ac:dyDescent="0.25">
      <c r="A13" s="29">
        <v>164</v>
      </c>
      <c r="B13" s="30" t="s">
        <v>376</v>
      </c>
      <c r="C13" s="14" t="s">
        <v>102</v>
      </c>
      <c r="D13" s="30" t="s">
        <v>103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>
        <v>1</v>
      </c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53">
        <v>0</v>
      </c>
      <c r="DQ13" s="63">
        <v>6</v>
      </c>
      <c r="DR13" s="39">
        <v>1</v>
      </c>
      <c r="DS13" s="70">
        <f>PRODUCT(Таблица1[[#This Row],[РЕЙТИНГ НТЛ]:[РЕГ НТЛ]])</f>
        <v>6</v>
      </c>
      <c r="DT13" s="71">
        <f>SUM(Таблица1[[#This Row],[РЕЙТИНГ DPT]:[РЕЙТИНГ НТЛ]])</f>
        <v>6</v>
      </c>
    </row>
    <row r="14" spans="1:124" x14ac:dyDescent="0.25">
      <c r="A14" s="29">
        <v>157</v>
      </c>
      <c r="B14" s="30" t="s">
        <v>378</v>
      </c>
      <c r="C14" s="14" t="s">
        <v>102</v>
      </c>
      <c r="D14" s="30" t="s">
        <v>103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>
        <v>2</v>
      </c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53">
        <v>0</v>
      </c>
      <c r="DQ14" s="63">
        <v>4</v>
      </c>
      <c r="DR14" s="39">
        <v>1</v>
      </c>
      <c r="DS14" s="70">
        <f>PRODUCT(Таблица1[[#This Row],[РЕЙТИНГ НТЛ]:[РЕГ НТЛ]])</f>
        <v>4</v>
      </c>
      <c r="DT14" s="71">
        <f>SUM(Таблица1[[#This Row],[РЕЙТИНГ DPT]:[РЕЙТИНГ НТЛ]])</f>
        <v>4</v>
      </c>
    </row>
    <row r="15" spans="1:124" x14ac:dyDescent="0.25">
      <c r="A15" s="29">
        <v>149</v>
      </c>
      <c r="B15" s="30" t="s">
        <v>379</v>
      </c>
      <c r="C15" s="14" t="s">
        <v>102</v>
      </c>
      <c r="D15" s="30" t="s">
        <v>103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>
        <v>3</v>
      </c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53">
        <v>0</v>
      </c>
      <c r="DQ15" s="45">
        <v>4</v>
      </c>
      <c r="DR15" s="39">
        <v>1</v>
      </c>
      <c r="DS15" s="70">
        <f>PRODUCT(Таблица1[[#This Row],[РЕЙТИНГ НТЛ]:[РЕГ НТЛ]])</f>
        <v>4</v>
      </c>
      <c r="DT15" s="71">
        <f>SUM(Таблица1[[#This Row],[РЕЙТИНГ DPT]:[РЕЙТИНГ НТЛ]])</f>
        <v>4</v>
      </c>
    </row>
    <row r="16" spans="1:124" x14ac:dyDescent="0.25">
      <c r="A16" s="29">
        <v>141</v>
      </c>
      <c r="B16" s="30" t="s">
        <v>408</v>
      </c>
      <c r="C16" s="14" t="s">
        <v>102</v>
      </c>
      <c r="D16" s="30" t="s">
        <v>103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>
        <v>4</v>
      </c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53">
        <v>0</v>
      </c>
      <c r="DQ16" s="45">
        <v>2</v>
      </c>
      <c r="DR16" s="39">
        <v>1</v>
      </c>
      <c r="DS16" s="70">
        <f>PRODUCT(Таблица1[[#This Row],[РЕЙТИНГ НТЛ]:[РЕГ НТЛ]])</f>
        <v>2</v>
      </c>
      <c r="DT16" s="71">
        <f>SUM(Таблица1[[#This Row],[РЕЙТИНГ DPT]:[РЕЙТИНГ НТЛ]])</f>
        <v>2</v>
      </c>
    </row>
    <row r="17" spans="1:124" x14ac:dyDescent="0.25">
      <c r="A17" s="29">
        <v>169</v>
      </c>
      <c r="B17" s="30" t="s">
        <v>381</v>
      </c>
      <c r="C17" s="14" t="s">
        <v>102</v>
      </c>
      <c r="D17" s="30" t="s">
        <v>103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>
        <v>5</v>
      </c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53">
        <v>0</v>
      </c>
      <c r="DQ17" s="45">
        <v>2</v>
      </c>
      <c r="DR17" s="31">
        <v>1</v>
      </c>
      <c r="DS17" s="70">
        <f>PRODUCT(Таблица1[[#This Row],[РЕЙТИНГ НТЛ]:[РЕГ НТЛ]])</f>
        <v>2</v>
      </c>
      <c r="DT17" s="71">
        <f>SUM(Таблица1[[#This Row],[РЕЙТИНГ DPT]:[РЕЙТИНГ НТЛ]])</f>
        <v>2</v>
      </c>
    </row>
    <row r="18" spans="1:124" x14ac:dyDescent="0.25">
      <c r="A18" s="29">
        <v>150</v>
      </c>
      <c r="B18" s="30" t="s">
        <v>409</v>
      </c>
      <c r="C18" s="14" t="s">
        <v>106</v>
      </c>
      <c r="D18" s="30" t="s">
        <v>107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>
        <v>6</v>
      </c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53">
        <v>0</v>
      </c>
      <c r="DQ18" s="45">
        <v>2</v>
      </c>
      <c r="DR18" s="16">
        <v>1</v>
      </c>
      <c r="DS18" s="70">
        <f>PRODUCT(Таблица1[[#This Row],[РЕЙТИНГ НТЛ]:[РЕГ НТЛ]])</f>
        <v>2</v>
      </c>
      <c r="DT18" s="71">
        <f>SUM(Таблица1[[#This Row],[РЕЙТИНГ DPT]:[РЕЙТИНГ НТЛ]])</f>
        <v>2</v>
      </c>
    </row>
    <row r="19" spans="1:124" x14ac:dyDescent="0.25">
      <c r="A19" s="29">
        <v>167</v>
      </c>
      <c r="B19" s="30" t="s">
        <v>410</v>
      </c>
      <c r="C19" s="14" t="s">
        <v>116</v>
      </c>
      <c r="D19" s="30" t="s">
        <v>210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>
        <v>7</v>
      </c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53">
        <v>0</v>
      </c>
      <c r="DQ19" s="45">
        <v>0</v>
      </c>
      <c r="DR19" s="16">
        <v>0</v>
      </c>
      <c r="DS19" s="70">
        <f>PRODUCT(Таблица1[[#This Row],[РЕЙТИНГ НТЛ]:[РЕГ НТЛ]])</f>
        <v>0</v>
      </c>
      <c r="DT19" s="71">
        <f>SUM(Таблица1[[#This Row],[РЕЙТИНГ DPT]:[РЕЙТИНГ НТЛ]])</f>
        <v>0</v>
      </c>
    </row>
    <row r="20" spans="1:124" x14ac:dyDescent="0.25">
      <c r="A20" s="29">
        <v>142</v>
      </c>
      <c r="B20" s="14" t="s">
        <v>419</v>
      </c>
      <c r="C20" s="14" t="s">
        <v>102</v>
      </c>
      <c r="D20" s="30" t="s">
        <v>103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>
        <v>1</v>
      </c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53">
        <v>0</v>
      </c>
      <c r="DQ20" s="45">
        <v>9</v>
      </c>
      <c r="DR20" s="31">
        <v>1</v>
      </c>
      <c r="DS20" s="70">
        <f>PRODUCT(Таблица1[[#This Row],[РЕЙТИНГ НТЛ]:[РЕГ НТЛ]])</f>
        <v>9</v>
      </c>
      <c r="DT20" s="71">
        <f>SUM(Таблица1[[#This Row],[РЕЙТИНГ DPT]:[РЕЙТИНГ НТЛ]])</f>
        <v>9</v>
      </c>
    </row>
    <row r="21" spans="1:124" x14ac:dyDescent="0.25">
      <c r="A21" s="29">
        <v>146</v>
      </c>
      <c r="B21" s="14" t="s">
        <v>425</v>
      </c>
      <c r="C21" s="14" t="s">
        <v>102</v>
      </c>
      <c r="D21" s="30" t="s">
        <v>103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>
        <v>2</v>
      </c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53">
        <v>0</v>
      </c>
      <c r="DQ21" s="45">
        <v>6</v>
      </c>
      <c r="DR21" s="31">
        <v>1</v>
      </c>
      <c r="DS21" s="70">
        <f>PRODUCT(Таблица1[[#This Row],[РЕЙТИНГ НТЛ]:[РЕГ НТЛ]])</f>
        <v>6</v>
      </c>
      <c r="DT21" s="71">
        <f>SUM(Таблица1[[#This Row],[РЕЙТИНГ DPT]:[РЕЙТИНГ НТЛ]])</f>
        <v>6</v>
      </c>
    </row>
    <row r="22" spans="1:124" x14ac:dyDescent="0.25">
      <c r="A22" s="29">
        <v>161</v>
      </c>
      <c r="B22" s="14" t="s">
        <v>424</v>
      </c>
      <c r="C22" s="14" t="s">
        <v>102</v>
      </c>
      <c r="D22" s="30" t="s">
        <v>103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>
        <v>3</v>
      </c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53">
        <v>0</v>
      </c>
      <c r="DQ22" s="45">
        <v>6</v>
      </c>
      <c r="DR22" s="31">
        <v>1</v>
      </c>
      <c r="DS22" s="70">
        <f>PRODUCT(Таблица1[[#This Row],[РЕЙТИНГ НТЛ]:[РЕГ НТЛ]])</f>
        <v>6</v>
      </c>
      <c r="DT22" s="71">
        <f>SUM(Таблица1[[#This Row],[РЕЙТИНГ DPT]:[РЕЙТИНГ НТЛ]])</f>
        <v>6</v>
      </c>
    </row>
    <row r="23" spans="1:124" x14ac:dyDescent="0.25">
      <c r="A23" s="29">
        <v>166</v>
      </c>
      <c r="B23" s="14" t="s">
        <v>437</v>
      </c>
      <c r="C23" s="14" t="s">
        <v>190</v>
      </c>
      <c r="D23" s="30" t="s">
        <v>185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>
        <v>4</v>
      </c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53">
        <v>0</v>
      </c>
      <c r="DQ23" s="45">
        <v>3</v>
      </c>
      <c r="DR23" s="16">
        <v>0</v>
      </c>
      <c r="DS23" s="70">
        <f>PRODUCT(Таблица1[[#This Row],[РЕЙТИНГ НТЛ]:[РЕГ НТЛ]])</f>
        <v>0</v>
      </c>
      <c r="DT23" s="71">
        <f>SUM(Таблица1[[#This Row],[РЕЙТИНГ DPT]:[РЕЙТИНГ НТЛ]])</f>
        <v>3</v>
      </c>
    </row>
    <row r="24" spans="1:124" x14ac:dyDescent="0.25">
      <c r="A24" s="29">
        <v>129</v>
      </c>
      <c r="B24" s="30" t="s">
        <v>386</v>
      </c>
      <c r="C24" s="14" t="s">
        <v>102</v>
      </c>
      <c r="D24" s="30" t="s">
        <v>103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>
        <v>1</v>
      </c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53">
        <v>0</v>
      </c>
      <c r="DQ24" s="45">
        <v>6</v>
      </c>
      <c r="DR24" s="31">
        <v>1</v>
      </c>
      <c r="DS24" s="70">
        <f>PRODUCT(Таблица1[[#This Row],[РЕЙТИНГ НТЛ]:[РЕГ НТЛ]])</f>
        <v>6</v>
      </c>
      <c r="DT24" s="71">
        <f>SUM(Таблица1[[#This Row],[РЕЙТИНГ DPT]:[РЕЙТИНГ НТЛ]])</f>
        <v>6</v>
      </c>
    </row>
    <row r="25" spans="1:124" x14ac:dyDescent="0.25">
      <c r="A25" s="29">
        <v>153</v>
      </c>
      <c r="B25" s="30" t="s">
        <v>388</v>
      </c>
      <c r="C25" s="14" t="s">
        <v>102</v>
      </c>
      <c r="D25" s="30" t="s">
        <v>202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>
        <v>2</v>
      </c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53">
        <v>0</v>
      </c>
      <c r="DQ25" s="45">
        <v>4</v>
      </c>
      <c r="DR25" s="31">
        <v>1</v>
      </c>
      <c r="DS25" s="70">
        <f>PRODUCT(Таблица1[[#This Row],[РЕЙТИНГ НТЛ]:[РЕГ НТЛ]])</f>
        <v>4</v>
      </c>
      <c r="DT25" s="71">
        <f>SUM(Таблица1[[#This Row],[РЕЙТИНГ DPT]:[РЕЙТИНГ НТЛ]])</f>
        <v>4</v>
      </c>
    </row>
    <row r="26" spans="1:124" x14ac:dyDescent="0.25">
      <c r="A26" s="29">
        <v>154</v>
      </c>
      <c r="B26" s="30" t="s">
        <v>387</v>
      </c>
      <c r="C26" s="14" t="s">
        <v>102</v>
      </c>
      <c r="D26" s="30" t="s">
        <v>103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>
        <v>3</v>
      </c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53">
        <v>0</v>
      </c>
      <c r="DQ26" s="63">
        <v>4</v>
      </c>
      <c r="DR26" s="31">
        <v>1</v>
      </c>
      <c r="DS26" s="70">
        <f>PRODUCT(Таблица1[[#This Row],[РЕЙТИНГ НТЛ]:[РЕГ НТЛ]])</f>
        <v>4</v>
      </c>
      <c r="DT26" s="71">
        <f>SUM(Таблица1[[#This Row],[РЕЙТИНГ DPT]:[РЕЙТИНГ НТЛ]])</f>
        <v>4</v>
      </c>
    </row>
    <row r="27" spans="1:124" x14ac:dyDescent="0.25">
      <c r="A27" s="29">
        <v>145</v>
      </c>
      <c r="B27" s="30" t="s">
        <v>375</v>
      </c>
      <c r="C27" s="14" t="s">
        <v>106</v>
      </c>
      <c r="D27" s="30" t="s">
        <v>198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>
        <v>4</v>
      </c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53">
        <v>0</v>
      </c>
      <c r="DQ27" s="63">
        <v>2</v>
      </c>
      <c r="DR27" s="16">
        <v>1</v>
      </c>
      <c r="DS27" s="70">
        <f>PRODUCT(Таблица1[[#This Row],[РЕЙТИНГ НТЛ]:[РЕГ НТЛ]])</f>
        <v>2</v>
      </c>
      <c r="DT27" s="71">
        <f>SUM(Таблица1[[#This Row],[РЕЙТИНГ DPT]:[РЕЙТИНГ НТЛ]])</f>
        <v>2</v>
      </c>
    </row>
    <row r="28" spans="1:124" x14ac:dyDescent="0.25">
      <c r="A28" s="29">
        <v>165</v>
      </c>
      <c r="B28" s="30" t="s">
        <v>389</v>
      </c>
      <c r="C28" s="14" t="s">
        <v>102</v>
      </c>
      <c r="D28" s="30" t="s">
        <v>103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>
        <v>5</v>
      </c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53">
        <v>0</v>
      </c>
      <c r="DQ28" s="63">
        <v>2</v>
      </c>
      <c r="DR28" s="16">
        <v>1</v>
      </c>
      <c r="DS28" s="70">
        <f>PRODUCT(Таблица1[[#This Row],[РЕЙТИНГ НТЛ]:[РЕГ НТЛ]])</f>
        <v>2</v>
      </c>
      <c r="DT28" s="71">
        <f>SUM(Таблица1[[#This Row],[РЕЙТИНГ DPT]:[РЕЙТИНГ НТЛ]])</f>
        <v>2</v>
      </c>
    </row>
    <row r="29" spans="1:124" x14ac:dyDescent="0.25">
      <c r="A29" s="29">
        <v>130</v>
      </c>
      <c r="B29" s="30" t="s">
        <v>390</v>
      </c>
      <c r="C29" s="14" t="s">
        <v>102</v>
      </c>
      <c r="D29" s="30" t="s">
        <v>103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>
        <v>6</v>
      </c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53">
        <v>0</v>
      </c>
      <c r="DQ29" s="63">
        <v>2</v>
      </c>
      <c r="DR29" s="31">
        <v>1</v>
      </c>
      <c r="DS29" s="70">
        <f>PRODUCT(Таблица1[[#This Row],[РЕЙТИНГ НТЛ]:[РЕГ НТЛ]])</f>
        <v>2</v>
      </c>
      <c r="DT29" s="71">
        <f>SUM(Таблица1[[#This Row],[РЕЙТИНГ DPT]:[РЕЙТИНГ НТЛ]])</f>
        <v>2</v>
      </c>
    </row>
    <row r="30" spans="1:124" x14ac:dyDescent="0.25">
      <c r="A30" s="29">
        <v>136</v>
      </c>
      <c r="B30" s="30" t="s">
        <v>370</v>
      </c>
      <c r="C30" s="14" t="s">
        <v>104</v>
      </c>
      <c r="D30" s="30" t="s">
        <v>105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>
        <v>1</v>
      </c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53">
        <v>0</v>
      </c>
      <c r="DQ30" s="63">
        <v>6</v>
      </c>
      <c r="DR30" s="16">
        <v>1</v>
      </c>
      <c r="DS30" s="70">
        <f>PRODUCT(Таблица1[[#This Row],[РЕЙТИНГ НТЛ]:[РЕГ НТЛ]])</f>
        <v>6</v>
      </c>
      <c r="DT30" s="71">
        <f>SUM(Таблица1[[#This Row],[РЕЙТИНГ DPT]:[РЕЙТИНГ НТЛ]])</f>
        <v>6</v>
      </c>
    </row>
    <row r="31" spans="1:124" x14ac:dyDescent="0.25">
      <c r="A31" s="29">
        <v>139</v>
      </c>
      <c r="B31" s="30" t="s">
        <v>371</v>
      </c>
      <c r="C31" s="14" t="s">
        <v>106</v>
      </c>
      <c r="D31" s="30" t="s">
        <v>198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>
        <v>2</v>
      </c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53">
        <v>0</v>
      </c>
      <c r="DQ31" s="63">
        <v>4</v>
      </c>
      <c r="DR31" s="31">
        <v>0</v>
      </c>
      <c r="DS31" s="70">
        <f>PRODUCT(Таблица1[[#This Row],[РЕЙТИНГ НТЛ]:[РЕГ НТЛ]])</f>
        <v>0</v>
      </c>
      <c r="DT31" s="71">
        <f>SUM(Таблица1[[#This Row],[РЕЙТИНГ DPT]:[РЕЙТИНГ НТЛ]])</f>
        <v>4</v>
      </c>
    </row>
    <row r="32" spans="1:124" x14ac:dyDescent="0.25">
      <c r="A32" s="29">
        <v>128</v>
      </c>
      <c r="B32" s="30" t="s">
        <v>392</v>
      </c>
      <c r="C32" s="14" t="s">
        <v>104</v>
      </c>
      <c r="D32" s="30" t="s">
        <v>105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>
        <v>3</v>
      </c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53">
        <v>0</v>
      </c>
      <c r="DQ32" s="63">
        <v>4</v>
      </c>
      <c r="DR32" s="16">
        <v>1</v>
      </c>
      <c r="DS32" s="70">
        <f>PRODUCT(Таблица1[[#This Row],[РЕЙТИНГ НТЛ]:[РЕГ НТЛ]])</f>
        <v>4</v>
      </c>
      <c r="DT32" s="71">
        <f>SUM(Таблица1[[#This Row],[РЕЙТИНГ DPT]:[РЕЙТИНГ НТЛ]])</f>
        <v>4</v>
      </c>
    </row>
    <row r="33" spans="1:124" x14ac:dyDescent="0.25">
      <c r="A33" s="29">
        <v>147</v>
      </c>
      <c r="B33" s="14" t="s">
        <v>417</v>
      </c>
      <c r="C33" s="14" t="s">
        <v>102</v>
      </c>
      <c r="D33" s="30" t="s">
        <v>103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>
        <v>1</v>
      </c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53">
        <v>0</v>
      </c>
      <c r="DQ33" s="63">
        <v>9</v>
      </c>
      <c r="DR33" s="16">
        <v>1</v>
      </c>
      <c r="DS33" s="70">
        <f>PRODUCT(Таблица1[[#This Row],[РЕЙТИНГ НТЛ]:[РЕГ НТЛ]])</f>
        <v>9</v>
      </c>
      <c r="DT33" s="71">
        <f>SUM(Таблица1[[#This Row],[РЕЙТИНГ DPT]:[РЕЙТИНГ НТЛ]])</f>
        <v>9</v>
      </c>
    </row>
    <row r="34" spans="1:124" x14ac:dyDescent="0.25">
      <c r="A34" s="29">
        <v>160</v>
      </c>
      <c r="B34" s="14" t="s">
        <v>422</v>
      </c>
      <c r="C34" s="14" t="s">
        <v>102</v>
      </c>
      <c r="D34" s="30" t="s">
        <v>103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>
        <v>2</v>
      </c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53">
        <v>0</v>
      </c>
      <c r="DQ34" s="45">
        <v>6</v>
      </c>
      <c r="DR34" s="31">
        <v>1</v>
      </c>
      <c r="DS34" s="70">
        <f>PRODUCT(Таблица1[[#This Row],[РЕЙТИНГ НТЛ]:[РЕГ НТЛ]])</f>
        <v>6</v>
      </c>
      <c r="DT34" s="71">
        <f>SUM(Таблица1[[#This Row],[РЕЙТИНГ DPT]:[РЕЙТИНГ НТЛ]])</f>
        <v>6</v>
      </c>
    </row>
    <row r="35" spans="1:124" x14ac:dyDescent="0.25">
      <c r="A35" s="13">
        <v>119</v>
      </c>
      <c r="B35" s="14" t="s">
        <v>322</v>
      </c>
      <c r="C35" s="14" t="s">
        <v>102</v>
      </c>
      <c r="D35" s="14" t="s">
        <v>103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>
        <v>1</v>
      </c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53">
        <v>0</v>
      </c>
      <c r="DQ35" s="44">
        <v>6</v>
      </c>
      <c r="DR35" s="31">
        <v>1</v>
      </c>
      <c r="DS35" s="41">
        <f>PRODUCT(Таблица1[[#This Row],[РЕЙТИНГ НТЛ]:[РЕГ НТЛ]])</f>
        <v>6</v>
      </c>
      <c r="DT35" s="71">
        <f>SUM(Таблица1[[#This Row],[РЕЙТИНГ DPT]:[РЕЙТИНГ НТЛ]])</f>
        <v>6</v>
      </c>
    </row>
    <row r="36" spans="1:124" x14ac:dyDescent="0.25">
      <c r="A36" s="13">
        <v>93</v>
      </c>
      <c r="B36" s="14" t="s">
        <v>327</v>
      </c>
      <c r="C36" s="14" t="s">
        <v>102</v>
      </c>
      <c r="D36" s="14" t="s">
        <v>103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>
        <v>2</v>
      </c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53">
        <v>0</v>
      </c>
      <c r="DQ36" s="44">
        <v>4</v>
      </c>
      <c r="DR36" s="16">
        <v>1</v>
      </c>
      <c r="DS36" s="41">
        <f>PRODUCT(Таблица1[[#This Row],[РЕЙТИНГ НТЛ]:[РЕГ НТЛ]])</f>
        <v>4</v>
      </c>
      <c r="DT36" s="71">
        <f>SUM(Таблица1[[#This Row],[РЕЙТИНГ DPT]:[РЕЙТИНГ НТЛ]])</f>
        <v>4</v>
      </c>
    </row>
    <row r="37" spans="1:124" x14ac:dyDescent="0.25">
      <c r="A37" s="13">
        <v>101</v>
      </c>
      <c r="B37" s="14" t="s">
        <v>324</v>
      </c>
      <c r="C37" s="14" t="s">
        <v>102</v>
      </c>
      <c r="D37" s="14" t="s">
        <v>103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>
        <v>3</v>
      </c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53">
        <v>0</v>
      </c>
      <c r="DQ37" s="44">
        <v>4</v>
      </c>
      <c r="DR37" s="16">
        <v>1</v>
      </c>
      <c r="DS37" s="41">
        <f>PRODUCT(Таблица1[[#This Row],[РЕЙТИНГ НТЛ]:[РЕГ НТЛ]])</f>
        <v>4</v>
      </c>
      <c r="DT37" s="71">
        <f>SUM(Таблица1[[#This Row],[РЕЙТИНГ DPT]:[РЕЙТИНГ НТЛ]])</f>
        <v>4</v>
      </c>
    </row>
    <row r="38" spans="1:124" x14ac:dyDescent="0.25">
      <c r="A38" s="13">
        <v>90</v>
      </c>
      <c r="B38" s="14" t="s">
        <v>323</v>
      </c>
      <c r="C38" s="14" t="s">
        <v>102</v>
      </c>
      <c r="D38" s="14" t="s">
        <v>103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>
        <v>4</v>
      </c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53">
        <v>0</v>
      </c>
      <c r="DQ38" s="44">
        <v>2</v>
      </c>
      <c r="DR38" s="31">
        <v>1</v>
      </c>
      <c r="DS38" s="41">
        <f>PRODUCT(Таблица1[[#This Row],[РЕЙТИНГ НТЛ]:[РЕГ НТЛ]])</f>
        <v>2</v>
      </c>
      <c r="DT38" s="71">
        <f>SUM(Таблица1[[#This Row],[РЕЙТИНГ DPT]:[РЕЙТИНГ НТЛ]])</f>
        <v>2</v>
      </c>
    </row>
    <row r="39" spans="1:124" x14ac:dyDescent="0.25">
      <c r="A39" s="13">
        <v>100</v>
      </c>
      <c r="B39" s="14" t="s">
        <v>319</v>
      </c>
      <c r="C39" s="14" t="s">
        <v>111</v>
      </c>
      <c r="D39" s="14" t="s">
        <v>112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>
        <v>5</v>
      </c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53">
        <v>0</v>
      </c>
      <c r="DQ39" s="44">
        <v>2</v>
      </c>
      <c r="DR39" s="16">
        <v>1</v>
      </c>
      <c r="DS39" s="41">
        <f>PRODUCT(Таблица1[[#This Row],[РЕЙТИНГ НТЛ]:[РЕГ НТЛ]])</f>
        <v>2</v>
      </c>
      <c r="DT39" s="71">
        <f>SUM(Таблица1[[#This Row],[РЕЙТИНГ DPT]:[РЕЙТИНГ НТЛ]])</f>
        <v>2</v>
      </c>
    </row>
    <row r="40" spans="1:124" x14ac:dyDescent="0.25">
      <c r="A40" s="13">
        <v>89</v>
      </c>
      <c r="B40" s="14" t="s">
        <v>325</v>
      </c>
      <c r="C40" s="14" t="s">
        <v>102</v>
      </c>
      <c r="D40" s="14" t="s">
        <v>103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>
        <v>6</v>
      </c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53">
        <v>0</v>
      </c>
      <c r="DQ40" s="44">
        <v>2</v>
      </c>
      <c r="DR40" s="16">
        <v>1</v>
      </c>
      <c r="DS40" s="41">
        <f>PRODUCT(Таблица1[[#This Row],[РЕЙТИНГ НТЛ]:[РЕГ НТЛ]])</f>
        <v>2</v>
      </c>
      <c r="DT40" s="71">
        <f>SUM(Таблица1[[#This Row],[РЕЙТИНГ DPT]:[РЕЙТИНГ НТЛ]])</f>
        <v>2</v>
      </c>
    </row>
    <row r="41" spans="1:124" x14ac:dyDescent="0.25">
      <c r="A41" s="13">
        <v>115</v>
      </c>
      <c r="B41" s="14" t="s">
        <v>320</v>
      </c>
      <c r="C41" s="14" t="s">
        <v>106</v>
      </c>
      <c r="D41" s="14" t="s">
        <v>110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>
        <v>7</v>
      </c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53">
        <v>0</v>
      </c>
      <c r="DQ41" s="45">
        <v>0</v>
      </c>
      <c r="DR41" s="16">
        <v>1</v>
      </c>
      <c r="DS41" s="41">
        <f>PRODUCT(Таблица1[[#This Row],[РЕЙТИНГ НТЛ]:[РЕГ НТЛ]])</f>
        <v>0</v>
      </c>
      <c r="DT41" s="71">
        <f>SUM(Таблица1[[#This Row],[РЕЙТИНГ DPT]:[РЕЙТИНГ НТЛ]])</f>
        <v>0</v>
      </c>
    </row>
    <row r="42" spans="1:124" x14ac:dyDescent="0.25">
      <c r="A42" s="13">
        <v>246</v>
      </c>
      <c r="B42" s="14" t="s">
        <v>347</v>
      </c>
      <c r="C42" s="14" t="s">
        <v>159</v>
      </c>
      <c r="D42" s="14" t="s">
        <v>170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>
        <v>12</v>
      </c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53">
        <v>0</v>
      </c>
      <c r="DQ42" s="63">
        <v>0</v>
      </c>
      <c r="DR42" s="16">
        <v>0</v>
      </c>
      <c r="DS42" s="41">
        <f>PRODUCT(Таблица1[[#This Row],[РЕЙТИНГ НТЛ]:[РЕГ НТЛ]])</f>
        <v>0</v>
      </c>
      <c r="DT42" s="71">
        <f>SUM(Таблица1[[#This Row],[РЕЙТИНГ DPT]:[РЕЙТИНГ НТЛ]])</f>
        <v>0</v>
      </c>
    </row>
    <row r="43" spans="1:124" x14ac:dyDescent="0.25">
      <c r="A43" s="13">
        <v>122</v>
      </c>
      <c r="B43" s="14" t="s">
        <v>363</v>
      </c>
      <c r="C43" s="14" t="s">
        <v>106</v>
      </c>
      <c r="D43" s="14" t="s">
        <v>107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>
        <v>13</v>
      </c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53">
        <v>0</v>
      </c>
      <c r="DQ43" s="63">
        <v>0</v>
      </c>
      <c r="DR43" s="40">
        <v>1</v>
      </c>
      <c r="DS43" s="41">
        <f>PRODUCT(Таблица1[[#This Row],[РЕЙТИНГ НТЛ]:[РЕГ НТЛ]])</f>
        <v>0</v>
      </c>
      <c r="DT43" s="71">
        <f>SUM(Таблица1[[#This Row],[РЕЙТИНГ DPT]:[РЕЙТИНГ НТЛ]])</f>
        <v>0</v>
      </c>
    </row>
    <row r="44" spans="1:124" x14ac:dyDescent="0.25">
      <c r="A44" s="13">
        <v>125</v>
      </c>
      <c r="B44" s="14" t="s">
        <v>326</v>
      </c>
      <c r="C44" s="14" t="s">
        <v>106</v>
      </c>
      <c r="D44" s="14" t="s">
        <v>186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 t="s">
        <v>118</v>
      </c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53">
        <v>0</v>
      </c>
      <c r="DQ44" s="45">
        <v>0</v>
      </c>
      <c r="DR44" s="16">
        <v>1</v>
      </c>
      <c r="DS44" s="41">
        <f>PRODUCT(Таблица1[[#This Row],[РЕЙТИНГ НТЛ]:[РЕГ НТЛ]])</f>
        <v>0</v>
      </c>
      <c r="DT44" s="71">
        <f>SUM(Таблица1[[#This Row],[РЕЙТИНГ DPT]:[РЕЙТИНГ НТЛ]])</f>
        <v>0</v>
      </c>
    </row>
    <row r="45" spans="1:124" x14ac:dyDescent="0.25">
      <c r="A45" s="13">
        <v>97</v>
      </c>
      <c r="B45" s="14" t="s">
        <v>342</v>
      </c>
      <c r="C45" s="14" t="s">
        <v>159</v>
      </c>
      <c r="D45" s="14" t="s">
        <v>170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 t="s">
        <v>118</v>
      </c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53">
        <v>0</v>
      </c>
      <c r="DQ45" s="45">
        <v>0</v>
      </c>
      <c r="DR45" s="16">
        <v>0</v>
      </c>
      <c r="DS45" s="41">
        <f>PRODUCT(Таблица1[[#This Row],[РЕЙТИНГ НТЛ]:[РЕГ НТЛ]])</f>
        <v>0</v>
      </c>
      <c r="DT45" s="71">
        <f>SUM(Таблица1[[#This Row],[РЕЙТИНГ DPT]:[РЕЙТИНГ НТЛ]])</f>
        <v>0</v>
      </c>
    </row>
    <row r="46" spans="1:124" x14ac:dyDescent="0.25">
      <c r="A46" s="13">
        <v>96</v>
      </c>
      <c r="B46" s="14" t="s">
        <v>321</v>
      </c>
      <c r="C46" s="14" t="s">
        <v>190</v>
      </c>
      <c r="D46" s="14" t="s">
        <v>185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 t="s">
        <v>152</v>
      </c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53">
        <v>0</v>
      </c>
      <c r="DQ46" s="45">
        <v>0</v>
      </c>
      <c r="DR46" s="16">
        <v>0</v>
      </c>
      <c r="DS46" s="41">
        <f>PRODUCT(Таблица1[[#This Row],[РЕЙТИНГ НТЛ]:[РЕГ НТЛ]])</f>
        <v>0</v>
      </c>
      <c r="DT46" s="71">
        <f>SUM(Таблица1[[#This Row],[РЕЙТИНГ DPT]:[РЕЙТИНГ НТЛ]])</f>
        <v>0</v>
      </c>
    </row>
    <row r="47" spans="1:124" x14ac:dyDescent="0.25">
      <c r="A47" s="13">
        <v>83</v>
      </c>
      <c r="B47" s="14" t="s">
        <v>333</v>
      </c>
      <c r="C47" s="14" t="s">
        <v>106</v>
      </c>
      <c r="D47" s="14" t="s">
        <v>109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 t="s">
        <v>152</v>
      </c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53">
        <v>0</v>
      </c>
      <c r="DQ47" s="45">
        <v>0</v>
      </c>
      <c r="DR47" s="16">
        <v>1</v>
      </c>
      <c r="DS47" s="41">
        <f>PRODUCT(Таблица1[[#This Row],[РЕЙТИНГ НТЛ]:[РЕГ НТЛ]])</f>
        <v>0</v>
      </c>
      <c r="DT47" s="71">
        <f>SUM(Таблица1[[#This Row],[РЕЙТИНГ DPT]:[РЕЙТИНГ НТЛ]])</f>
        <v>0</v>
      </c>
    </row>
    <row r="48" spans="1:124" x14ac:dyDescent="0.25">
      <c r="A48" s="13">
        <v>79</v>
      </c>
      <c r="B48" s="14" t="s">
        <v>429</v>
      </c>
      <c r="C48" s="14" t="s">
        <v>111</v>
      </c>
      <c r="D48" s="14" t="s">
        <v>112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>
        <v>1</v>
      </c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53">
        <v>0</v>
      </c>
      <c r="DQ48" s="45">
        <v>0</v>
      </c>
      <c r="DR48" s="16">
        <v>0.5</v>
      </c>
      <c r="DS48" s="41">
        <f>PRODUCT(Таблица1[[#This Row],[РЕЙТИНГ НТЛ]:[РЕГ НТЛ]])</f>
        <v>0</v>
      </c>
      <c r="DT48" s="71">
        <f>SUM(Таблица1[[#This Row],[РЕЙТИНГ DPT]:[РЕЙТИНГ НТЛ]])</f>
        <v>0</v>
      </c>
    </row>
    <row r="49" spans="1:124" x14ac:dyDescent="0.25">
      <c r="A49" s="13">
        <v>91</v>
      </c>
      <c r="B49" s="14" t="s">
        <v>317</v>
      </c>
      <c r="C49" s="14" t="s">
        <v>102</v>
      </c>
      <c r="D49" s="14" t="s">
        <v>103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>
        <v>1</v>
      </c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53">
        <v>0</v>
      </c>
      <c r="DQ49" s="44">
        <v>6</v>
      </c>
      <c r="DR49" s="16">
        <v>1</v>
      </c>
      <c r="DS49" s="41">
        <f>PRODUCT(Таблица1[[#This Row],[РЕЙТИНГ НТЛ]:[РЕГ НТЛ]])</f>
        <v>6</v>
      </c>
      <c r="DT49" s="71">
        <f>SUM(Таблица1[[#This Row],[РЕЙТИНГ DPT]:[РЕЙТИНГ НТЛ]])</f>
        <v>6</v>
      </c>
    </row>
    <row r="50" spans="1:124" x14ac:dyDescent="0.25">
      <c r="A50" s="13">
        <v>114</v>
      </c>
      <c r="B50" s="14" t="s">
        <v>318</v>
      </c>
      <c r="C50" s="14" t="s">
        <v>102</v>
      </c>
      <c r="D50" s="14" t="s">
        <v>103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>
        <v>2</v>
      </c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53">
        <v>0</v>
      </c>
      <c r="DQ50" s="44">
        <v>4</v>
      </c>
      <c r="DR50" s="16">
        <v>1</v>
      </c>
      <c r="DS50" s="41">
        <f>PRODUCT(Таблица1[[#This Row],[РЕЙТИНГ НТЛ]:[РЕГ НТЛ]])</f>
        <v>4</v>
      </c>
      <c r="DT50" s="71">
        <f>SUM(Таблица1[[#This Row],[РЕЙТИНГ DPT]:[РЕЙТИНГ НТЛ]])</f>
        <v>4</v>
      </c>
    </row>
    <row r="51" spans="1:124" x14ac:dyDescent="0.25">
      <c r="A51" s="13">
        <v>48</v>
      </c>
      <c r="B51" s="14" t="s">
        <v>238</v>
      </c>
      <c r="C51" s="14" t="s">
        <v>104</v>
      </c>
      <c r="D51" s="14" t="s">
        <v>105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>
        <v>1</v>
      </c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53">
        <v>0</v>
      </c>
      <c r="DQ51" s="44">
        <v>6</v>
      </c>
      <c r="DR51" s="16">
        <v>1</v>
      </c>
      <c r="DS51" s="41">
        <f>PRODUCT(Таблица1[[#This Row],[РЕЙТИНГ НТЛ]:[РЕГ НТЛ]])</f>
        <v>6</v>
      </c>
      <c r="DT51" s="71">
        <f>SUM(Таблица1[[#This Row],[РЕЙТИНГ DPT]:[РЕЙТИНГ НТЛ]])</f>
        <v>6</v>
      </c>
    </row>
    <row r="52" spans="1:124" x14ac:dyDescent="0.25">
      <c r="A52" s="13">
        <v>6</v>
      </c>
      <c r="B52" s="14" t="s">
        <v>239</v>
      </c>
      <c r="C52" s="14" t="s">
        <v>102</v>
      </c>
      <c r="D52" s="14" t="s">
        <v>103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>
        <v>2</v>
      </c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53">
        <v>0</v>
      </c>
      <c r="DQ52" s="44">
        <v>4</v>
      </c>
      <c r="DR52" s="16">
        <v>1</v>
      </c>
      <c r="DS52" s="41">
        <f>PRODUCT(Таблица1[[#This Row],[РЕЙТИНГ НТЛ]:[РЕГ НТЛ]])</f>
        <v>4</v>
      </c>
      <c r="DT52" s="71">
        <f>SUM(Таблица1[[#This Row],[РЕЙТИНГ DPT]:[РЕЙТИНГ НТЛ]])</f>
        <v>4</v>
      </c>
    </row>
    <row r="53" spans="1:124" x14ac:dyDescent="0.25">
      <c r="A53" s="13">
        <v>3</v>
      </c>
      <c r="B53" s="14" t="s">
        <v>244</v>
      </c>
      <c r="C53" s="14" t="s">
        <v>153</v>
      </c>
      <c r="D53" s="14" t="s">
        <v>145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>
        <v>3</v>
      </c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53">
        <v>0</v>
      </c>
      <c r="DQ53" s="44">
        <v>4</v>
      </c>
      <c r="DR53" s="16">
        <v>0</v>
      </c>
      <c r="DS53" s="41">
        <f>PRODUCT(Таблица1[[#This Row],[РЕЙТИНГ НТЛ]:[РЕГ НТЛ]])</f>
        <v>0</v>
      </c>
      <c r="DT53" s="71">
        <f>SUM(Таблица1[[#This Row],[РЕЙТИНГ DPT]:[РЕЙТИНГ НТЛ]])</f>
        <v>4</v>
      </c>
    </row>
    <row r="54" spans="1:124" x14ac:dyDescent="0.25">
      <c r="A54" s="13">
        <v>4</v>
      </c>
      <c r="B54" s="14" t="s">
        <v>254</v>
      </c>
      <c r="C54" s="14" t="s">
        <v>153</v>
      </c>
      <c r="D54" s="14" t="s">
        <v>145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>
        <v>4</v>
      </c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53">
        <v>0</v>
      </c>
      <c r="DQ54" s="44">
        <v>2</v>
      </c>
      <c r="DR54" s="16">
        <v>0</v>
      </c>
      <c r="DS54" s="41">
        <f>PRODUCT(Таблица1[[#This Row],[РЕЙТИНГ НТЛ]:[РЕГ НТЛ]])</f>
        <v>0</v>
      </c>
      <c r="DT54" s="71">
        <f>SUM(Таблица1[[#This Row],[РЕЙТИНГ DPT]:[РЕЙТИНГ НТЛ]])</f>
        <v>2</v>
      </c>
    </row>
    <row r="55" spans="1:124" x14ac:dyDescent="0.25">
      <c r="A55" s="13">
        <v>11</v>
      </c>
      <c r="B55" s="14" t="s">
        <v>229</v>
      </c>
      <c r="C55" s="14" t="s">
        <v>156</v>
      </c>
      <c r="D55" s="14" t="s">
        <v>141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>
        <v>5</v>
      </c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53">
        <v>0</v>
      </c>
      <c r="DQ55" s="80">
        <v>2</v>
      </c>
      <c r="DR55" s="16">
        <v>0</v>
      </c>
      <c r="DS55" s="41">
        <f>PRODUCT(Таблица1[[#This Row],[РЕЙТИНГ НТЛ]:[РЕГ НТЛ]])</f>
        <v>0</v>
      </c>
      <c r="DT55" s="71">
        <f>SUM(Таблица1[[#This Row],[РЕЙТИНГ DPT]:[РЕЙТИНГ НТЛ]])</f>
        <v>2</v>
      </c>
    </row>
    <row r="56" spans="1:124" x14ac:dyDescent="0.25">
      <c r="A56" s="13">
        <v>55</v>
      </c>
      <c r="B56" s="14" t="s">
        <v>257</v>
      </c>
      <c r="C56" s="14" t="s">
        <v>159</v>
      </c>
      <c r="D56" s="14" t="s">
        <v>170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>
        <v>6</v>
      </c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53">
        <v>0</v>
      </c>
      <c r="DQ56" s="80">
        <v>2</v>
      </c>
      <c r="DR56" s="16">
        <v>0</v>
      </c>
      <c r="DS56" s="41">
        <f>PRODUCT(Таблица1[[#This Row],[РЕЙТИНГ НТЛ]:[РЕГ НТЛ]])</f>
        <v>0</v>
      </c>
      <c r="DT56" s="71">
        <f>SUM(Таблица1[[#This Row],[РЕЙТИНГ DPT]:[РЕЙТИНГ НТЛ]])</f>
        <v>2</v>
      </c>
    </row>
    <row r="57" spans="1:124" x14ac:dyDescent="0.25">
      <c r="A57" s="29">
        <v>146</v>
      </c>
      <c r="B57" s="14" t="s">
        <v>425</v>
      </c>
      <c r="C57" s="14" t="s">
        <v>102</v>
      </c>
      <c r="D57" s="30" t="s">
        <v>103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>
        <v>1</v>
      </c>
      <c r="DO57" s="30"/>
      <c r="DP57" s="53">
        <v>0</v>
      </c>
      <c r="DQ57" s="45">
        <v>6</v>
      </c>
      <c r="DR57" s="31">
        <v>1</v>
      </c>
      <c r="DS57" s="70">
        <f>PRODUCT(Таблица1[[#This Row],[РЕЙТИНГ НТЛ]:[РЕГ НТЛ]])</f>
        <v>6</v>
      </c>
      <c r="DT57" s="71">
        <f>SUM(Таблица1[[#This Row],[РЕЙТИНГ DPT]:[РЕЙТИНГ НТЛ]])</f>
        <v>6</v>
      </c>
    </row>
    <row r="58" spans="1:124" x14ac:dyDescent="0.25">
      <c r="A58" s="29">
        <v>45</v>
      </c>
      <c r="B58" s="14" t="s">
        <v>430</v>
      </c>
      <c r="C58" s="14" t="s">
        <v>104</v>
      </c>
      <c r="D58" s="30" t="s">
        <v>105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>
        <v>2</v>
      </c>
      <c r="DO58" s="30"/>
      <c r="DP58" s="53">
        <v>0</v>
      </c>
      <c r="DQ58" s="45">
        <v>4</v>
      </c>
      <c r="DR58" s="16">
        <v>1</v>
      </c>
      <c r="DS58" s="70">
        <f>PRODUCT(Таблица1[[#This Row],[РЕЙТИНГ НТЛ]:[РЕГ НТЛ]])</f>
        <v>4</v>
      </c>
      <c r="DT58" s="71">
        <f>SUM(Таблица1[[#This Row],[РЕЙТИНГ DPT]:[РЕЙТИНГ НТЛ]])</f>
        <v>4</v>
      </c>
    </row>
    <row r="59" spans="1:124" x14ac:dyDescent="0.25">
      <c r="A59" s="29">
        <v>138</v>
      </c>
      <c r="B59" s="14" t="s">
        <v>421</v>
      </c>
      <c r="C59" s="14" t="s">
        <v>102</v>
      </c>
      <c r="D59" s="30" t="s">
        <v>103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>
        <v>3</v>
      </c>
      <c r="DO59" s="30"/>
      <c r="DP59" s="53">
        <v>0</v>
      </c>
      <c r="DQ59" s="45">
        <v>4</v>
      </c>
      <c r="DR59" s="31">
        <v>1</v>
      </c>
      <c r="DS59" s="70">
        <f>PRODUCT(Таблица1[[#This Row],[РЕЙТИНГ НТЛ]:[РЕГ НТЛ]])</f>
        <v>4</v>
      </c>
      <c r="DT59" s="71">
        <f>SUM(Таблица1[[#This Row],[РЕЙТИНГ DPT]:[РЕЙТИНГ НТЛ]])</f>
        <v>4</v>
      </c>
    </row>
    <row r="60" spans="1:124" x14ac:dyDescent="0.25">
      <c r="A60" s="29">
        <v>158</v>
      </c>
      <c r="B60" s="14" t="s">
        <v>415</v>
      </c>
      <c r="C60" s="14" t="s">
        <v>102</v>
      </c>
      <c r="D60" s="30" t="s">
        <v>103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>
        <v>4</v>
      </c>
      <c r="DO60" s="30"/>
      <c r="DP60" s="53">
        <v>0</v>
      </c>
      <c r="DQ60" s="45">
        <v>2</v>
      </c>
      <c r="DR60" s="31">
        <v>1</v>
      </c>
      <c r="DS60" s="70">
        <f>PRODUCT(Таблица1[[#This Row],[РЕЙТИНГ НТЛ]:[РЕГ НТЛ]])</f>
        <v>2</v>
      </c>
      <c r="DT60" s="71">
        <f>SUM(Таблица1[[#This Row],[РЕЙТИНГ DPT]:[РЕЙТИНГ НТЛ]])</f>
        <v>2</v>
      </c>
    </row>
    <row r="61" spans="1:124" x14ac:dyDescent="0.25">
      <c r="A61" s="29">
        <v>134</v>
      </c>
      <c r="B61" s="14" t="s">
        <v>431</v>
      </c>
      <c r="C61" s="14" t="s">
        <v>104</v>
      </c>
      <c r="D61" s="30" t="s">
        <v>105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>
        <v>5</v>
      </c>
      <c r="DO61" s="30"/>
      <c r="DP61" s="53">
        <v>0</v>
      </c>
      <c r="DQ61" s="45">
        <v>2</v>
      </c>
      <c r="DR61" s="16">
        <v>1</v>
      </c>
      <c r="DS61" s="70">
        <f>PRODUCT(Таблица1[[#This Row],[РЕЙТИНГ НТЛ]:[РЕГ НТЛ]])</f>
        <v>2</v>
      </c>
      <c r="DT61" s="71">
        <f>SUM(Таблица1[[#This Row],[РЕЙТИНГ DPT]:[РЕЙТИНГ НТЛ]])</f>
        <v>2</v>
      </c>
    </row>
    <row r="62" spans="1:124" x14ac:dyDescent="0.25">
      <c r="A62" s="29">
        <v>137</v>
      </c>
      <c r="B62" s="30" t="s">
        <v>380</v>
      </c>
      <c r="C62" s="14" t="s">
        <v>102</v>
      </c>
      <c r="D62" s="30" t="s">
        <v>103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>
        <v>1</v>
      </c>
      <c r="DN62" s="30"/>
      <c r="DO62" s="30"/>
      <c r="DP62" s="53">
        <v>0</v>
      </c>
      <c r="DQ62" s="45">
        <v>3</v>
      </c>
      <c r="DR62" s="31">
        <v>1</v>
      </c>
      <c r="DS62" s="70">
        <f>PRODUCT(Таблица1[[#This Row],[РЕЙТИНГ НТЛ]:[РЕГ НТЛ]])</f>
        <v>3</v>
      </c>
      <c r="DT62" s="71">
        <f>SUM(Таблица1[[#This Row],[РЕЙТИНГ DPT]:[РЕЙТИНГ НТЛ]])</f>
        <v>3</v>
      </c>
    </row>
    <row r="63" spans="1:124" x14ac:dyDescent="0.25">
      <c r="A63" s="29">
        <v>151</v>
      </c>
      <c r="B63" s="30" t="s">
        <v>405</v>
      </c>
      <c r="C63" s="14" t="s">
        <v>102</v>
      </c>
      <c r="D63" s="30" t="s">
        <v>103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>
        <v>2</v>
      </c>
      <c r="DN63" s="30"/>
      <c r="DO63" s="30"/>
      <c r="DP63" s="53">
        <v>0</v>
      </c>
      <c r="DQ63" s="45">
        <v>2</v>
      </c>
      <c r="DR63" s="31">
        <v>1</v>
      </c>
      <c r="DS63" s="70">
        <f>PRODUCT(Таблица1[[#This Row],[РЕЙТИНГ НТЛ]:[РЕГ НТЛ]])</f>
        <v>2</v>
      </c>
      <c r="DT63" s="71">
        <f>SUM(Таблица1[[#This Row],[РЕЙТИНГ DPT]:[РЕЙТИНГ НТЛ]])</f>
        <v>2</v>
      </c>
    </row>
    <row r="64" spans="1:124" x14ac:dyDescent="0.25">
      <c r="A64" s="29">
        <v>127</v>
      </c>
      <c r="B64" s="30" t="s">
        <v>393</v>
      </c>
      <c r="C64" s="14" t="s">
        <v>102</v>
      </c>
      <c r="D64" s="30" t="s">
        <v>103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>
        <v>3</v>
      </c>
      <c r="DN64" s="30"/>
      <c r="DO64" s="30"/>
      <c r="DP64" s="53">
        <v>0</v>
      </c>
      <c r="DQ64" s="45">
        <v>2</v>
      </c>
      <c r="DR64" s="31">
        <v>1</v>
      </c>
      <c r="DS64" s="70">
        <f>PRODUCT(Таблица1[[#This Row],[РЕЙТИНГ НТЛ]:[РЕГ НТЛ]])</f>
        <v>2</v>
      </c>
      <c r="DT64" s="71">
        <f>SUM(Таблица1[[#This Row],[РЕЙТИНГ DPT]:[РЕЙТИНГ НТЛ]])</f>
        <v>2</v>
      </c>
    </row>
    <row r="65" spans="1:124" x14ac:dyDescent="0.25">
      <c r="A65" s="29">
        <v>133</v>
      </c>
      <c r="B65" s="30" t="s">
        <v>396</v>
      </c>
      <c r="C65" s="14" t="s">
        <v>102</v>
      </c>
      <c r="D65" s="30" t="s">
        <v>103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>
        <v>4</v>
      </c>
      <c r="DN65" s="30"/>
      <c r="DO65" s="30"/>
      <c r="DP65" s="53">
        <v>0</v>
      </c>
      <c r="DQ65" s="63">
        <v>1</v>
      </c>
      <c r="DR65" s="31">
        <v>1</v>
      </c>
      <c r="DS65" s="70">
        <f>PRODUCT(Таблица1[[#This Row],[РЕЙТИНГ НТЛ]:[РЕГ НТЛ]])</f>
        <v>1</v>
      </c>
      <c r="DT65" s="71">
        <f>SUM(Таблица1[[#This Row],[РЕЙТИНГ DPT]:[РЕЙТИНГ НТЛ]])</f>
        <v>1</v>
      </c>
    </row>
    <row r="66" spans="1:124" x14ac:dyDescent="0.25">
      <c r="A66" s="29">
        <v>135</v>
      </c>
      <c r="B66" s="30" t="s">
        <v>412</v>
      </c>
      <c r="C66" s="14" t="s">
        <v>104</v>
      </c>
      <c r="D66" s="30" t="s">
        <v>105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>
        <v>5</v>
      </c>
      <c r="DN66" s="30"/>
      <c r="DO66" s="30"/>
      <c r="DP66" s="53">
        <v>0</v>
      </c>
      <c r="DQ66" s="63">
        <v>1</v>
      </c>
      <c r="DR66" s="16">
        <v>1</v>
      </c>
      <c r="DS66" s="70">
        <f>PRODUCT(Таблица1[[#This Row],[РЕЙТИНГ НТЛ]:[РЕГ НТЛ]])</f>
        <v>1</v>
      </c>
      <c r="DT66" s="71">
        <f>SUM(Таблица1[[#This Row],[РЕЙТИНГ DPT]:[РЕЙТИНГ НТЛ]])</f>
        <v>1</v>
      </c>
    </row>
    <row r="67" spans="1:124" x14ac:dyDescent="0.25">
      <c r="A67" s="29">
        <v>163</v>
      </c>
      <c r="B67" s="30" t="s">
        <v>411</v>
      </c>
      <c r="C67" s="14" t="s">
        <v>127</v>
      </c>
      <c r="D67" s="30" t="s">
        <v>129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>
        <v>6</v>
      </c>
      <c r="DN67" s="30"/>
      <c r="DO67" s="30"/>
      <c r="DP67" s="53">
        <v>0</v>
      </c>
      <c r="DQ67" s="63">
        <v>1</v>
      </c>
      <c r="DR67" s="31">
        <v>1</v>
      </c>
      <c r="DS67" s="70">
        <f>PRODUCT(Таблица1[[#This Row],[РЕЙТИНГ НТЛ]:[РЕГ НТЛ]])</f>
        <v>1</v>
      </c>
      <c r="DT67" s="71">
        <f>SUM(Таблица1[[#This Row],[РЕЙТИНГ DPT]:[РЕЙТИНГ НТЛ]])</f>
        <v>1</v>
      </c>
    </row>
    <row r="68" spans="1:124" x14ac:dyDescent="0.25">
      <c r="A68" s="29">
        <v>146</v>
      </c>
      <c r="B68" s="30" t="s">
        <v>383</v>
      </c>
      <c r="C68" s="14" t="s">
        <v>102</v>
      </c>
      <c r="D68" s="30" t="s">
        <v>103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>
        <v>7</v>
      </c>
      <c r="DN68" s="30"/>
      <c r="DO68" s="30"/>
      <c r="DP68" s="53">
        <v>0</v>
      </c>
      <c r="DQ68" s="45">
        <v>0</v>
      </c>
      <c r="DR68" s="31">
        <v>1</v>
      </c>
      <c r="DS68" s="70">
        <f>PRODUCT(Таблица1[[#This Row],[РЕЙТИНГ НТЛ]:[РЕГ НТЛ]])</f>
        <v>0</v>
      </c>
      <c r="DT68" s="71">
        <f>SUM(Таблица1[[#This Row],[РЕЙТИНГ DPT]:[РЕЙТИНГ НТЛ]])</f>
        <v>0</v>
      </c>
    </row>
    <row r="69" spans="1:124" x14ac:dyDescent="0.25">
      <c r="A69" s="29">
        <v>132</v>
      </c>
      <c r="B69" s="30" t="s">
        <v>395</v>
      </c>
      <c r="C69" s="14" t="s">
        <v>102</v>
      </c>
      <c r="D69" s="30" t="s">
        <v>103</v>
      </c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 t="s">
        <v>118</v>
      </c>
      <c r="DN69" s="30"/>
      <c r="DO69" s="30"/>
      <c r="DP69" s="53">
        <v>0</v>
      </c>
      <c r="DQ69" s="45">
        <v>0</v>
      </c>
      <c r="DR69" s="31">
        <v>1</v>
      </c>
      <c r="DS69" s="70">
        <f>PRODUCT(Таблица1[[#This Row],[РЕЙТИНГ НТЛ]:[РЕГ НТЛ]])</f>
        <v>0</v>
      </c>
      <c r="DT69" s="71">
        <f>SUM(Таблица1[[#This Row],[РЕЙТИНГ DPT]:[РЕЙТИНГ НТЛ]])</f>
        <v>0</v>
      </c>
    </row>
    <row r="70" spans="1:124" x14ac:dyDescent="0.25">
      <c r="A70" s="29">
        <v>152</v>
      </c>
      <c r="B70" s="30" t="s">
        <v>398</v>
      </c>
      <c r="C70" s="14" t="s">
        <v>104</v>
      </c>
      <c r="D70" s="30" t="s">
        <v>105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 t="s">
        <v>118</v>
      </c>
      <c r="DN70" s="30"/>
      <c r="DO70" s="30"/>
      <c r="DP70" s="53">
        <v>0</v>
      </c>
      <c r="DQ70" s="45">
        <v>0</v>
      </c>
      <c r="DR70" s="16">
        <v>1</v>
      </c>
      <c r="DS70" s="70">
        <f>PRODUCT(Таблица1[[#This Row],[РЕЙТИНГ НТЛ]:[РЕГ НТЛ]])</f>
        <v>0</v>
      </c>
      <c r="DT70" s="71">
        <f>SUM(Таблица1[[#This Row],[РЕЙТИНГ DPT]:[РЕЙТИНГ НТЛ]])</f>
        <v>0</v>
      </c>
    </row>
    <row r="71" spans="1:124" x14ac:dyDescent="0.25">
      <c r="A71" s="29">
        <v>140</v>
      </c>
      <c r="B71" s="30" t="s">
        <v>397</v>
      </c>
      <c r="C71" s="14" t="s">
        <v>102</v>
      </c>
      <c r="D71" s="30" t="s">
        <v>103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 t="s">
        <v>115</v>
      </c>
      <c r="DN71" s="30"/>
      <c r="DO71" s="30"/>
      <c r="DP71" s="53">
        <v>0</v>
      </c>
      <c r="DQ71" s="45">
        <v>0</v>
      </c>
      <c r="DR71" s="31">
        <v>1</v>
      </c>
      <c r="DS71" s="70">
        <f>PRODUCT(Таблица1[[#This Row],[РЕЙТИНГ НТЛ]:[РЕГ НТЛ]])</f>
        <v>0</v>
      </c>
      <c r="DT71" s="71">
        <f>SUM(Таблица1[[#This Row],[РЕЙТИНГ DPT]:[РЕЙТИНГ НТЛ]])</f>
        <v>0</v>
      </c>
    </row>
    <row r="72" spans="1:124" x14ac:dyDescent="0.25">
      <c r="A72" s="29">
        <v>159</v>
      </c>
      <c r="B72" s="30" t="s">
        <v>401</v>
      </c>
      <c r="C72" s="14" t="s">
        <v>111</v>
      </c>
      <c r="D72" s="30" t="s">
        <v>112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 t="s">
        <v>115</v>
      </c>
      <c r="DN72" s="30"/>
      <c r="DO72" s="30"/>
      <c r="DP72" s="53">
        <v>0</v>
      </c>
      <c r="DQ72" s="45">
        <v>0</v>
      </c>
      <c r="DR72" s="31">
        <v>1</v>
      </c>
      <c r="DS72" s="70">
        <f>PRODUCT(Таблица1[[#This Row],[РЕЙТИНГ НТЛ]:[РЕГ НТЛ]])</f>
        <v>0</v>
      </c>
      <c r="DT72" s="71">
        <f>SUM(Таблица1[[#This Row],[РЕЙТИНГ DPT]:[РЕЙТИНГ НТЛ]])</f>
        <v>0</v>
      </c>
    </row>
    <row r="73" spans="1:124" x14ac:dyDescent="0.25">
      <c r="A73" s="29">
        <v>253</v>
      </c>
      <c r="B73" s="30" t="s">
        <v>413</v>
      </c>
      <c r="C73" s="14" t="s">
        <v>104</v>
      </c>
      <c r="D73" s="30" t="s">
        <v>105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 t="s">
        <v>115</v>
      </c>
      <c r="DN73" s="30"/>
      <c r="DO73" s="30"/>
      <c r="DP73" s="53">
        <v>0</v>
      </c>
      <c r="DQ73" s="45">
        <v>0</v>
      </c>
      <c r="DR73" s="16">
        <v>1</v>
      </c>
      <c r="DS73" s="70">
        <f>PRODUCT(Таблица1[[#This Row],[РЕЙТИНГ НТЛ]:[РЕГ НТЛ]])</f>
        <v>0</v>
      </c>
      <c r="DT73" s="71">
        <f>SUM(Таблица1[[#This Row],[РЕЙТИНГ DPT]:[РЕЙТИНГ НТЛ]])</f>
        <v>0</v>
      </c>
    </row>
    <row r="74" spans="1:124" x14ac:dyDescent="0.25">
      <c r="A74" s="29">
        <v>155</v>
      </c>
      <c r="B74" s="30" t="s">
        <v>399</v>
      </c>
      <c r="C74" s="14" t="s">
        <v>127</v>
      </c>
      <c r="D74" s="30" t="s">
        <v>129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 t="s">
        <v>152</v>
      </c>
      <c r="DN74" s="30"/>
      <c r="DO74" s="30"/>
      <c r="DP74" s="53">
        <v>0</v>
      </c>
      <c r="DQ74" s="45">
        <v>0</v>
      </c>
      <c r="DR74" s="31">
        <v>0</v>
      </c>
      <c r="DS74" s="70">
        <f>PRODUCT(Таблица1[[#This Row],[РЕЙТИНГ НТЛ]:[РЕГ НТЛ]])</f>
        <v>0</v>
      </c>
      <c r="DT74" s="71">
        <f>SUM(Таблица1[[#This Row],[РЕЙТИНГ DPT]:[РЕЙТИНГ НТЛ]])</f>
        <v>0</v>
      </c>
    </row>
    <row r="75" spans="1:124" x14ac:dyDescent="0.25">
      <c r="A75" s="29">
        <v>143</v>
      </c>
      <c r="B75" s="30" t="s">
        <v>404</v>
      </c>
      <c r="C75" s="14" t="s">
        <v>111</v>
      </c>
      <c r="D75" s="30" t="s">
        <v>112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 t="s">
        <v>152</v>
      </c>
      <c r="DN75" s="30"/>
      <c r="DO75" s="30"/>
      <c r="DP75" s="53">
        <v>0</v>
      </c>
      <c r="DQ75" s="45">
        <v>0</v>
      </c>
      <c r="DR75" s="31">
        <v>1</v>
      </c>
      <c r="DS75" s="70">
        <f>PRODUCT(Таблица1[[#This Row],[РЕЙТИНГ НТЛ]:[РЕГ НТЛ]])</f>
        <v>0</v>
      </c>
      <c r="DT75" s="71">
        <f>SUM(Таблица1[[#This Row],[РЕЙТИНГ DPT]:[РЕЙТИНГ НТЛ]])</f>
        <v>0</v>
      </c>
    </row>
    <row r="76" spans="1:124" x14ac:dyDescent="0.25">
      <c r="A76" s="29">
        <v>147</v>
      </c>
      <c r="B76" s="14" t="s">
        <v>417</v>
      </c>
      <c r="C76" s="14" t="s">
        <v>102</v>
      </c>
      <c r="D76" s="30" t="s">
        <v>103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>
        <v>1</v>
      </c>
      <c r="DM76" s="30"/>
      <c r="DN76" s="30"/>
      <c r="DO76" s="30"/>
      <c r="DP76" s="53">
        <v>0</v>
      </c>
      <c r="DQ76" s="63">
        <v>6</v>
      </c>
      <c r="DR76" s="16">
        <v>1</v>
      </c>
      <c r="DS76" s="70">
        <f>PRODUCT(Таблица1[[#This Row],[РЕЙТИНГ НТЛ]:[РЕГ НТЛ]])</f>
        <v>6</v>
      </c>
      <c r="DT76" s="71">
        <f>SUM(Таблица1[[#This Row],[РЕЙТИНГ DPT]:[РЕЙТИНГ НТЛ]])</f>
        <v>6</v>
      </c>
    </row>
    <row r="77" spans="1:124" x14ac:dyDescent="0.25">
      <c r="A77" s="29">
        <v>142</v>
      </c>
      <c r="B77" s="14" t="s">
        <v>419</v>
      </c>
      <c r="C77" s="14" t="s">
        <v>102</v>
      </c>
      <c r="D77" s="30" t="s">
        <v>103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>
        <v>2</v>
      </c>
      <c r="DM77" s="30"/>
      <c r="DN77" s="30"/>
      <c r="DO77" s="30"/>
      <c r="DP77" s="53">
        <v>0</v>
      </c>
      <c r="DQ77" s="63">
        <v>4</v>
      </c>
      <c r="DR77" s="31">
        <v>1</v>
      </c>
      <c r="DS77" s="70">
        <f>PRODUCT(Таблица1[[#This Row],[РЕЙТИНГ НТЛ]:[РЕГ НТЛ]])</f>
        <v>4</v>
      </c>
      <c r="DT77" s="71">
        <f>SUM(Таблица1[[#This Row],[РЕЙТИНГ DPT]:[РЕЙТИНГ НТЛ]])</f>
        <v>4</v>
      </c>
    </row>
    <row r="78" spans="1:124" x14ac:dyDescent="0.25">
      <c r="A78" s="29">
        <v>166</v>
      </c>
      <c r="B78" s="14" t="s">
        <v>437</v>
      </c>
      <c r="C78" s="14" t="s">
        <v>190</v>
      </c>
      <c r="D78" s="30" t="s">
        <v>185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>
        <v>3</v>
      </c>
      <c r="DM78" s="30"/>
      <c r="DN78" s="30"/>
      <c r="DO78" s="30"/>
      <c r="DP78" s="53">
        <v>0</v>
      </c>
      <c r="DQ78" s="45">
        <v>4</v>
      </c>
      <c r="DR78" s="16">
        <v>0</v>
      </c>
      <c r="DS78" s="70">
        <f>PRODUCT(Таблица1[[#This Row],[РЕЙТИНГ НТЛ]:[РЕГ НТЛ]])</f>
        <v>0</v>
      </c>
      <c r="DT78" s="71">
        <f>SUM(Таблица1[[#This Row],[РЕЙТИНГ DPT]:[РЕЙТИНГ НТЛ]])</f>
        <v>4</v>
      </c>
    </row>
    <row r="79" spans="1:124" x14ac:dyDescent="0.25">
      <c r="A79" s="29">
        <v>262</v>
      </c>
      <c r="B79" s="30" t="s">
        <v>391</v>
      </c>
      <c r="C79" s="14" t="s">
        <v>104</v>
      </c>
      <c r="D79" s="30" t="s">
        <v>105</v>
      </c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>
        <v>1</v>
      </c>
      <c r="DL79" s="30"/>
      <c r="DM79" s="30"/>
      <c r="DN79" s="30"/>
      <c r="DO79" s="30"/>
      <c r="DP79" s="53">
        <v>0</v>
      </c>
      <c r="DQ79" s="45">
        <v>3</v>
      </c>
      <c r="DR79" s="16">
        <v>1</v>
      </c>
      <c r="DS79" s="70">
        <f>PRODUCT(Таблица1[[#This Row],[РЕЙТИНГ НТЛ]:[РЕГ НТЛ]])</f>
        <v>3</v>
      </c>
      <c r="DT79" s="71">
        <f>SUM(Таблица1[[#This Row],[РЕЙТИНГ DPT]:[РЕЙТИНГ НТЛ]])</f>
        <v>3</v>
      </c>
    </row>
    <row r="80" spans="1:124" x14ac:dyDescent="0.25">
      <c r="A80" s="29">
        <v>129</v>
      </c>
      <c r="B80" s="30" t="s">
        <v>386</v>
      </c>
      <c r="C80" s="14" t="s">
        <v>102</v>
      </c>
      <c r="D80" s="30" t="s">
        <v>103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>
        <v>2</v>
      </c>
      <c r="DL80" s="30"/>
      <c r="DM80" s="30"/>
      <c r="DN80" s="30"/>
      <c r="DO80" s="30"/>
      <c r="DP80" s="53">
        <v>0</v>
      </c>
      <c r="DQ80" s="45">
        <v>2</v>
      </c>
      <c r="DR80" s="31">
        <v>1</v>
      </c>
      <c r="DS80" s="70">
        <f>PRODUCT(Таблица1[[#This Row],[РЕЙТИНГ НТЛ]:[РЕГ НТЛ]])</f>
        <v>2</v>
      </c>
      <c r="DT80" s="71">
        <f>SUM(Таблица1[[#This Row],[РЕЙТИНГ DPT]:[РЕЙТИНГ НТЛ]])</f>
        <v>2</v>
      </c>
    </row>
    <row r="81" spans="1:124" x14ac:dyDescent="0.25">
      <c r="A81" s="29">
        <v>164</v>
      </c>
      <c r="B81" s="30" t="s">
        <v>376</v>
      </c>
      <c r="C81" s="14" t="s">
        <v>102</v>
      </c>
      <c r="D81" s="30" t="s">
        <v>103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>
        <v>3</v>
      </c>
      <c r="DL81" s="30"/>
      <c r="DM81" s="30"/>
      <c r="DN81" s="30"/>
      <c r="DO81" s="30"/>
      <c r="DP81" s="53">
        <v>0</v>
      </c>
      <c r="DQ81" s="45">
        <v>2</v>
      </c>
      <c r="DR81" s="31">
        <v>1</v>
      </c>
      <c r="DS81" s="70">
        <f>PRODUCT(Таблица1[[#This Row],[РЕЙТИНГ НТЛ]:[РЕГ НТЛ]])</f>
        <v>2</v>
      </c>
      <c r="DT81" s="71">
        <f>SUM(Таблица1[[#This Row],[РЕЙТИНГ DPT]:[РЕЙТИНГ НТЛ]])</f>
        <v>2</v>
      </c>
    </row>
    <row r="82" spans="1:124" x14ac:dyDescent="0.25">
      <c r="A82" s="29">
        <v>154</v>
      </c>
      <c r="B82" s="30" t="s">
        <v>387</v>
      </c>
      <c r="C82" s="14" t="s">
        <v>102</v>
      </c>
      <c r="D82" s="30" t="s">
        <v>103</v>
      </c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>
        <v>4</v>
      </c>
      <c r="DL82" s="30"/>
      <c r="DM82" s="30"/>
      <c r="DN82" s="30"/>
      <c r="DO82" s="30"/>
      <c r="DP82" s="53">
        <v>0</v>
      </c>
      <c r="DQ82" s="45">
        <v>1</v>
      </c>
      <c r="DR82" s="31">
        <v>1</v>
      </c>
      <c r="DS82" s="70">
        <f>PRODUCT(Таблица1[[#This Row],[РЕЙТИНГ НТЛ]:[РЕГ НТЛ]])</f>
        <v>1</v>
      </c>
      <c r="DT82" s="71">
        <f>SUM(Таблица1[[#This Row],[РЕЙТИНГ DPT]:[РЕЙТИНГ НТЛ]])</f>
        <v>1</v>
      </c>
    </row>
    <row r="83" spans="1:124" x14ac:dyDescent="0.25">
      <c r="A83" s="29">
        <v>165</v>
      </c>
      <c r="B83" s="30" t="s">
        <v>389</v>
      </c>
      <c r="C83" s="14" t="s">
        <v>102</v>
      </c>
      <c r="D83" s="30" t="s">
        <v>103</v>
      </c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>
        <v>5</v>
      </c>
      <c r="DL83" s="30"/>
      <c r="DM83" s="30"/>
      <c r="DN83" s="30"/>
      <c r="DO83" s="30"/>
      <c r="DP83" s="53">
        <v>0</v>
      </c>
      <c r="DQ83" s="45">
        <v>1</v>
      </c>
      <c r="DR83" s="16">
        <v>1</v>
      </c>
      <c r="DS83" s="70">
        <f>PRODUCT(Таблица1[[#This Row],[РЕЙТИНГ НТЛ]:[РЕГ НТЛ]])</f>
        <v>1</v>
      </c>
      <c r="DT83" s="71">
        <f>SUM(Таблица1[[#This Row],[РЕЙТИНГ DPT]:[РЕЙТИНГ НТЛ]])</f>
        <v>1</v>
      </c>
    </row>
    <row r="84" spans="1:124" x14ac:dyDescent="0.25">
      <c r="A84" s="29">
        <v>139</v>
      </c>
      <c r="B84" s="30" t="s">
        <v>371</v>
      </c>
      <c r="C84" s="14" t="s">
        <v>106</v>
      </c>
      <c r="D84" s="30" t="s">
        <v>198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>
        <v>8</v>
      </c>
      <c r="DL84" s="30"/>
      <c r="DM84" s="30"/>
      <c r="DN84" s="30"/>
      <c r="DO84" s="30"/>
      <c r="DP84" s="53">
        <v>0</v>
      </c>
      <c r="DQ84" s="45">
        <v>0</v>
      </c>
      <c r="DR84" s="31">
        <v>0</v>
      </c>
      <c r="DS84" s="70">
        <f>PRODUCT(Таблица1[[#This Row],[РЕЙТИНГ НТЛ]:[РЕГ НТЛ]])</f>
        <v>0</v>
      </c>
      <c r="DT84" s="71">
        <f>SUM(Таблица1[[#This Row],[РЕЙТИНГ DPT]:[РЕЙТИНГ НТЛ]])</f>
        <v>0</v>
      </c>
    </row>
    <row r="85" spans="1:124" x14ac:dyDescent="0.25">
      <c r="A85" s="29">
        <v>130</v>
      </c>
      <c r="B85" s="30" t="s">
        <v>390</v>
      </c>
      <c r="C85" s="14" t="s">
        <v>102</v>
      </c>
      <c r="D85" s="30" t="s">
        <v>103</v>
      </c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>
        <v>9</v>
      </c>
      <c r="DL85" s="30"/>
      <c r="DM85" s="30"/>
      <c r="DN85" s="30"/>
      <c r="DO85" s="30"/>
      <c r="DP85" s="53">
        <v>0</v>
      </c>
      <c r="DQ85" s="45">
        <v>0</v>
      </c>
      <c r="DR85" s="31">
        <v>1</v>
      </c>
      <c r="DS85" s="70">
        <f>PRODUCT(Таблица1[[#This Row],[РЕЙТИНГ НТЛ]:[РЕГ НТЛ]])</f>
        <v>0</v>
      </c>
      <c r="DT85" s="71">
        <f>SUM(Таблица1[[#This Row],[РЕЙТИНГ DPT]:[РЕЙТИНГ НТЛ]])</f>
        <v>0</v>
      </c>
    </row>
    <row r="86" spans="1:124" x14ac:dyDescent="0.25">
      <c r="A86" s="29">
        <v>142</v>
      </c>
      <c r="B86" s="30" t="s">
        <v>377</v>
      </c>
      <c r="C86" s="14" t="s">
        <v>102</v>
      </c>
      <c r="D86" s="30" t="s">
        <v>103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 t="s">
        <v>218</v>
      </c>
      <c r="DL86" s="30"/>
      <c r="DM86" s="30"/>
      <c r="DN86" s="30"/>
      <c r="DO86" s="30"/>
      <c r="DP86" s="53">
        <v>0</v>
      </c>
      <c r="DQ86" s="63">
        <v>1</v>
      </c>
      <c r="DR86" s="31">
        <v>1</v>
      </c>
      <c r="DS86" s="70">
        <f>PRODUCT(Таблица1[[#This Row],[РЕЙТИНГ НТЛ]:[РЕГ НТЛ]])</f>
        <v>1</v>
      </c>
      <c r="DT86" s="71">
        <f>SUM(Таблица1[[#This Row],[РЕЙТИНГ DPT]:[РЕЙТИНГ НТЛ]])</f>
        <v>1</v>
      </c>
    </row>
    <row r="87" spans="1:124" x14ac:dyDescent="0.25">
      <c r="A87" s="29">
        <v>145</v>
      </c>
      <c r="B87" s="30" t="s">
        <v>375</v>
      </c>
      <c r="C87" s="14" t="s">
        <v>106</v>
      </c>
      <c r="D87" s="30" t="s">
        <v>198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 t="s">
        <v>218</v>
      </c>
      <c r="DL87" s="30"/>
      <c r="DM87" s="30"/>
      <c r="DN87" s="30"/>
      <c r="DO87" s="30"/>
      <c r="DP87" s="53">
        <v>0</v>
      </c>
      <c r="DQ87" s="45">
        <v>1</v>
      </c>
      <c r="DR87" s="16">
        <v>1</v>
      </c>
      <c r="DS87" s="70">
        <f>PRODUCT(Таблица1[[#This Row],[РЕЙТИНГ НТЛ]:[РЕГ НТЛ]])</f>
        <v>1</v>
      </c>
      <c r="DT87" s="71">
        <f>SUM(Таблица1[[#This Row],[РЕЙТИНГ DPT]:[РЕЙТИНГ НТЛ]])</f>
        <v>1</v>
      </c>
    </row>
    <row r="88" spans="1:124" x14ac:dyDescent="0.25">
      <c r="A88" s="29">
        <v>142</v>
      </c>
      <c r="B88" s="14" t="s">
        <v>419</v>
      </c>
      <c r="C88" s="14" t="s">
        <v>102</v>
      </c>
      <c r="D88" s="30" t="s">
        <v>103</v>
      </c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>
        <v>1</v>
      </c>
      <c r="DK88" s="30"/>
      <c r="DL88" s="30"/>
      <c r="DM88" s="30"/>
      <c r="DN88" s="30"/>
      <c r="DO88" s="30"/>
      <c r="DP88" s="53">
        <v>0</v>
      </c>
      <c r="DQ88" s="45">
        <v>6</v>
      </c>
      <c r="DR88" s="31">
        <v>1</v>
      </c>
      <c r="DS88" s="70">
        <f>PRODUCT(Таблица1[[#This Row],[РЕЙТИНГ НТЛ]:[РЕГ НТЛ]])</f>
        <v>6</v>
      </c>
      <c r="DT88" s="71">
        <f>SUM(Таблица1[[#This Row],[РЕЙТИНГ DPT]:[РЕЙТИНГ НТЛ]])</f>
        <v>6</v>
      </c>
    </row>
    <row r="89" spans="1:124" x14ac:dyDescent="0.25">
      <c r="A89" s="29">
        <v>161</v>
      </c>
      <c r="B89" s="14" t="s">
        <v>424</v>
      </c>
      <c r="C89" s="14" t="s">
        <v>102</v>
      </c>
      <c r="D89" s="30" t="s">
        <v>103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>
        <v>2</v>
      </c>
      <c r="DK89" s="30"/>
      <c r="DL89" s="30"/>
      <c r="DM89" s="30"/>
      <c r="DN89" s="30"/>
      <c r="DO89" s="30"/>
      <c r="DP89" s="53">
        <v>0</v>
      </c>
      <c r="DQ89" s="45">
        <v>4</v>
      </c>
      <c r="DR89" s="31">
        <v>1</v>
      </c>
      <c r="DS89" s="70">
        <f>PRODUCT(Таблица1[[#This Row],[РЕЙТИНГ НТЛ]:[РЕГ НТЛ]])</f>
        <v>4</v>
      </c>
      <c r="DT89" s="71">
        <f>SUM(Таблица1[[#This Row],[РЕЙТИНГ DPT]:[РЕЙТИНГ НТЛ]])</f>
        <v>4</v>
      </c>
    </row>
    <row r="90" spans="1:124" x14ac:dyDescent="0.25">
      <c r="A90" s="29">
        <v>45</v>
      </c>
      <c r="B90" s="14" t="s">
        <v>430</v>
      </c>
      <c r="C90" s="14" t="s">
        <v>104</v>
      </c>
      <c r="D90" s="30" t="s">
        <v>105</v>
      </c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>
        <v>3</v>
      </c>
      <c r="DK90" s="30"/>
      <c r="DL90" s="30"/>
      <c r="DM90" s="30"/>
      <c r="DN90" s="30"/>
      <c r="DO90" s="30"/>
      <c r="DP90" s="53">
        <v>0</v>
      </c>
      <c r="DQ90" s="45">
        <v>4</v>
      </c>
      <c r="DR90" s="16">
        <v>1</v>
      </c>
      <c r="DS90" s="70">
        <f>PRODUCT(Таблица1[[#This Row],[РЕЙТИНГ НТЛ]:[РЕГ НТЛ]])</f>
        <v>4</v>
      </c>
      <c r="DT90" s="71">
        <f>SUM(Таблица1[[#This Row],[РЕЙТИНГ DPT]:[РЕЙТИНГ НТЛ]])</f>
        <v>4</v>
      </c>
    </row>
    <row r="91" spans="1:124" x14ac:dyDescent="0.25">
      <c r="A91" s="29">
        <v>164</v>
      </c>
      <c r="B91" s="30" t="s">
        <v>376</v>
      </c>
      <c r="C91" s="14" t="s">
        <v>102</v>
      </c>
      <c r="D91" s="30" t="s">
        <v>103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>
        <v>1</v>
      </c>
      <c r="DJ91" s="30"/>
      <c r="DK91" s="30"/>
      <c r="DL91" s="30"/>
      <c r="DM91" s="30"/>
      <c r="DN91" s="30"/>
      <c r="DO91" s="30"/>
      <c r="DP91" s="53">
        <v>0</v>
      </c>
      <c r="DQ91" s="45">
        <v>3</v>
      </c>
      <c r="DR91" s="31">
        <v>1</v>
      </c>
      <c r="DS91" s="70">
        <f>PRODUCT(Таблица1[[#This Row],[РЕЙТИНГ НТЛ]:[РЕГ НТЛ]])</f>
        <v>3</v>
      </c>
      <c r="DT91" s="71">
        <f>SUM(Таблица1[[#This Row],[РЕЙТИНГ DPT]:[РЕЙТИНГ НТЛ]])</f>
        <v>3</v>
      </c>
    </row>
    <row r="92" spans="1:124" x14ac:dyDescent="0.25">
      <c r="A92" s="29">
        <v>145</v>
      </c>
      <c r="B92" s="30" t="s">
        <v>375</v>
      </c>
      <c r="C92" s="14" t="s">
        <v>106</v>
      </c>
      <c r="D92" s="30" t="s">
        <v>198</v>
      </c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>
        <v>2</v>
      </c>
      <c r="DJ92" s="30"/>
      <c r="DK92" s="30"/>
      <c r="DL92" s="30"/>
      <c r="DM92" s="30"/>
      <c r="DN92" s="30"/>
      <c r="DO92" s="30"/>
      <c r="DP92" s="53">
        <v>0</v>
      </c>
      <c r="DQ92" s="45">
        <v>2</v>
      </c>
      <c r="DR92" s="16">
        <v>1</v>
      </c>
      <c r="DS92" s="70">
        <f>PRODUCT(Таблица1[[#This Row],[РЕЙТИНГ НТЛ]:[РЕГ НТЛ]])</f>
        <v>2</v>
      </c>
      <c r="DT92" s="71">
        <f>SUM(Таблица1[[#This Row],[РЕЙТИНГ DPT]:[РЕЙТИНГ НТЛ]])</f>
        <v>2</v>
      </c>
    </row>
    <row r="93" spans="1:124" x14ac:dyDescent="0.25">
      <c r="A93" s="29">
        <v>148</v>
      </c>
      <c r="B93" s="30" t="s">
        <v>374</v>
      </c>
      <c r="C93" s="14" t="s">
        <v>102</v>
      </c>
      <c r="D93" s="30" t="s">
        <v>103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>
        <v>3</v>
      </c>
      <c r="DJ93" s="30"/>
      <c r="DK93" s="30"/>
      <c r="DL93" s="30"/>
      <c r="DM93" s="30"/>
      <c r="DN93" s="30"/>
      <c r="DO93" s="30"/>
      <c r="DP93" s="53">
        <v>0</v>
      </c>
      <c r="DQ93" s="45">
        <v>2</v>
      </c>
      <c r="DR93" s="16">
        <v>1</v>
      </c>
      <c r="DS93" s="70">
        <f>PRODUCT(Таблица1[[#This Row],[РЕЙТИНГ НТЛ]:[РЕГ НТЛ]])</f>
        <v>2</v>
      </c>
      <c r="DT93" s="71">
        <f>SUM(Таблица1[[#This Row],[РЕЙТИНГ DPT]:[РЕЙТИНГ НТЛ]])</f>
        <v>2</v>
      </c>
    </row>
    <row r="94" spans="1:124" x14ac:dyDescent="0.25">
      <c r="A94" s="29">
        <v>149</v>
      </c>
      <c r="B94" s="30" t="s">
        <v>379</v>
      </c>
      <c r="C94" s="14" t="s">
        <v>102</v>
      </c>
      <c r="D94" s="30" t="s">
        <v>103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>
        <v>4</v>
      </c>
      <c r="DJ94" s="30"/>
      <c r="DK94" s="30"/>
      <c r="DL94" s="30"/>
      <c r="DM94" s="30"/>
      <c r="DN94" s="30"/>
      <c r="DO94" s="30"/>
      <c r="DP94" s="53">
        <v>0</v>
      </c>
      <c r="DQ94" s="45">
        <v>1</v>
      </c>
      <c r="DR94" s="31">
        <v>1</v>
      </c>
      <c r="DS94" s="70">
        <f>PRODUCT(Таблица1[[#This Row],[РЕЙТИНГ НТЛ]:[РЕГ НТЛ]])</f>
        <v>1</v>
      </c>
      <c r="DT94" s="71">
        <f>SUM(Таблица1[[#This Row],[РЕЙТИНГ DPT]:[РЕЙТИНГ НТЛ]])</f>
        <v>1</v>
      </c>
    </row>
    <row r="95" spans="1:124" x14ac:dyDescent="0.25">
      <c r="A95" s="29">
        <v>157</v>
      </c>
      <c r="B95" s="30" t="s">
        <v>378</v>
      </c>
      <c r="C95" s="14" t="s">
        <v>102</v>
      </c>
      <c r="D95" s="30" t="s">
        <v>103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>
        <v>5</v>
      </c>
      <c r="DJ95" s="30"/>
      <c r="DK95" s="30"/>
      <c r="DL95" s="30"/>
      <c r="DM95" s="30"/>
      <c r="DN95" s="30"/>
      <c r="DO95" s="30"/>
      <c r="DP95" s="53">
        <v>0</v>
      </c>
      <c r="DQ95" s="63">
        <v>1</v>
      </c>
      <c r="DR95" s="31">
        <v>1</v>
      </c>
      <c r="DS95" s="70">
        <f>PRODUCT(Таблица1[[#This Row],[РЕЙТИНГ НТЛ]:[РЕГ НТЛ]])</f>
        <v>1</v>
      </c>
      <c r="DT95" s="71">
        <f>SUM(Таблица1[[#This Row],[РЕЙТИНГ DPT]:[РЕЙТИНГ НТЛ]])</f>
        <v>1</v>
      </c>
    </row>
    <row r="96" spans="1:124" x14ac:dyDescent="0.25">
      <c r="A96" s="29">
        <v>163</v>
      </c>
      <c r="B96" s="30" t="s">
        <v>411</v>
      </c>
      <c r="C96" s="14" t="s">
        <v>127</v>
      </c>
      <c r="D96" s="30" t="s">
        <v>129</v>
      </c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>
        <v>6</v>
      </c>
      <c r="DJ96" s="30"/>
      <c r="DK96" s="30"/>
      <c r="DL96" s="30"/>
      <c r="DM96" s="30"/>
      <c r="DN96" s="30"/>
      <c r="DO96" s="30"/>
      <c r="DP96" s="53">
        <v>0</v>
      </c>
      <c r="DQ96" s="63">
        <v>1</v>
      </c>
      <c r="DR96" s="31">
        <v>1</v>
      </c>
      <c r="DS96" s="70">
        <f>PRODUCT(Таблица1[[#This Row],[РЕЙТИНГ НТЛ]:[РЕГ НТЛ]])</f>
        <v>1</v>
      </c>
      <c r="DT96" s="71">
        <f>SUM(Таблица1[[#This Row],[РЕЙТИНГ DPT]:[РЕЙТИНГ НТЛ]])</f>
        <v>1</v>
      </c>
    </row>
    <row r="97" spans="1:124" x14ac:dyDescent="0.25">
      <c r="A97" s="29">
        <v>150</v>
      </c>
      <c r="B97" s="30" t="s">
        <v>409</v>
      </c>
      <c r="C97" s="14" t="s">
        <v>106</v>
      </c>
      <c r="D97" s="30" t="s">
        <v>107</v>
      </c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>
        <v>7</v>
      </c>
      <c r="DJ97" s="30"/>
      <c r="DK97" s="30"/>
      <c r="DL97" s="30"/>
      <c r="DM97" s="30"/>
      <c r="DN97" s="30"/>
      <c r="DO97" s="30"/>
      <c r="DP97" s="53">
        <v>0</v>
      </c>
      <c r="DQ97" s="63">
        <v>0</v>
      </c>
      <c r="DR97" s="16">
        <v>1</v>
      </c>
      <c r="DS97" s="70">
        <f>PRODUCT(Таблица1[[#This Row],[РЕЙТИНГ НТЛ]:[РЕГ НТЛ]])</f>
        <v>0</v>
      </c>
      <c r="DT97" s="71">
        <f>SUM(Таблица1[[#This Row],[РЕЙТИНГ DPT]:[РЕЙТИНГ НТЛ]])</f>
        <v>0</v>
      </c>
    </row>
    <row r="98" spans="1:124" x14ac:dyDescent="0.25">
      <c r="A98" s="29">
        <v>137</v>
      </c>
      <c r="B98" s="30" t="s">
        <v>380</v>
      </c>
      <c r="C98" s="14" t="s">
        <v>102</v>
      </c>
      <c r="D98" s="30" t="s">
        <v>103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>
        <v>8</v>
      </c>
      <c r="DJ98" s="30"/>
      <c r="DK98" s="30"/>
      <c r="DL98" s="30"/>
      <c r="DM98" s="30"/>
      <c r="DN98" s="30"/>
      <c r="DO98" s="30"/>
      <c r="DP98" s="53">
        <v>0</v>
      </c>
      <c r="DQ98" s="45">
        <v>0</v>
      </c>
      <c r="DR98" s="31">
        <v>1</v>
      </c>
      <c r="DS98" s="70">
        <f>PRODUCT(Таблица1[[#This Row],[РЕЙТИНГ НТЛ]:[РЕГ НТЛ]])</f>
        <v>0</v>
      </c>
      <c r="DT98" s="71">
        <f>SUM(Таблица1[[#This Row],[РЕЙТИНГ DPT]:[РЕЙТИНГ НТЛ]])</f>
        <v>0</v>
      </c>
    </row>
    <row r="99" spans="1:124" x14ac:dyDescent="0.25">
      <c r="A99" s="29">
        <v>129</v>
      </c>
      <c r="B99" s="30" t="s">
        <v>386</v>
      </c>
      <c r="C99" s="14" t="s">
        <v>102</v>
      </c>
      <c r="D99" s="30" t="s">
        <v>103</v>
      </c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>
        <v>1</v>
      </c>
      <c r="DH99" s="30"/>
      <c r="DI99" s="30"/>
      <c r="DJ99" s="30"/>
      <c r="DK99" s="30"/>
      <c r="DL99" s="30"/>
      <c r="DM99" s="30"/>
      <c r="DN99" s="30"/>
      <c r="DO99" s="30"/>
      <c r="DP99" s="53">
        <v>0</v>
      </c>
      <c r="DQ99" s="45">
        <v>3</v>
      </c>
      <c r="DR99" s="31">
        <v>1</v>
      </c>
      <c r="DS99" s="70">
        <f>PRODUCT(Таблица1[[#This Row],[РЕЙТИНГ НТЛ]:[РЕГ НТЛ]])</f>
        <v>3</v>
      </c>
      <c r="DT99" s="71">
        <f>SUM(Таблица1[[#This Row],[РЕЙТИНГ DPT]:[РЕЙТИНГ НТЛ]])</f>
        <v>3</v>
      </c>
    </row>
    <row r="100" spans="1:124" x14ac:dyDescent="0.25">
      <c r="A100" s="29">
        <v>136</v>
      </c>
      <c r="B100" s="30" t="s">
        <v>370</v>
      </c>
      <c r="C100" s="14" t="s">
        <v>104</v>
      </c>
      <c r="D100" s="30" t="s">
        <v>105</v>
      </c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>
        <v>2</v>
      </c>
      <c r="DH100" s="30"/>
      <c r="DI100" s="30"/>
      <c r="DJ100" s="30"/>
      <c r="DK100" s="30"/>
      <c r="DL100" s="30"/>
      <c r="DM100" s="30"/>
      <c r="DN100" s="30"/>
      <c r="DO100" s="30"/>
      <c r="DP100" s="53">
        <v>0</v>
      </c>
      <c r="DQ100" s="45">
        <v>2</v>
      </c>
      <c r="DR100" s="16">
        <v>1</v>
      </c>
      <c r="DS100" s="70">
        <f>PRODUCT(Таблица1[[#This Row],[РЕЙТИНГ НТЛ]:[РЕГ НТЛ]])</f>
        <v>2</v>
      </c>
      <c r="DT100" s="71">
        <f>SUM(Таблица1[[#This Row],[РЕЙТИНГ DPT]:[РЕЙТИНГ НТЛ]])</f>
        <v>2</v>
      </c>
    </row>
    <row r="101" spans="1:124" x14ac:dyDescent="0.25">
      <c r="A101" s="29">
        <v>154</v>
      </c>
      <c r="B101" s="30" t="s">
        <v>387</v>
      </c>
      <c r="C101" s="14" t="s">
        <v>102</v>
      </c>
      <c r="D101" s="30" t="s">
        <v>103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>
        <v>3</v>
      </c>
      <c r="DH101" s="30"/>
      <c r="DI101" s="30"/>
      <c r="DJ101" s="30"/>
      <c r="DK101" s="30"/>
      <c r="DL101" s="30"/>
      <c r="DM101" s="30"/>
      <c r="DN101" s="30"/>
      <c r="DO101" s="30"/>
      <c r="DP101" s="53">
        <v>0</v>
      </c>
      <c r="DQ101" s="45">
        <v>2</v>
      </c>
      <c r="DR101" s="31">
        <v>1</v>
      </c>
      <c r="DS101" s="70">
        <f>PRODUCT(Таблица1[[#This Row],[РЕЙТИНГ НТЛ]:[РЕГ НТЛ]])</f>
        <v>2</v>
      </c>
      <c r="DT101" s="71">
        <f>SUM(Таблица1[[#This Row],[РЕЙТИНГ DPT]:[РЕЙТИНГ НТЛ]])</f>
        <v>2</v>
      </c>
    </row>
    <row r="102" spans="1:124" x14ac:dyDescent="0.25">
      <c r="A102" s="29">
        <v>153</v>
      </c>
      <c r="B102" s="30" t="s">
        <v>388</v>
      </c>
      <c r="C102" s="14" t="s">
        <v>102</v>
      </c>
      <c r="D102" s="30" t="s">
        <v>202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>
        <v>4</v>
      </c>
      <c r="DH102" s="30"/>
      <c r="DI102" s="30"/>
      <c r="DJ102" s="30"/>
      <c r="DK102" s="30"/>
      <c r="DL102" s="30"/>
      <c r="DM102" s="30"/>
      <c r="DN102" s="30"/>
      <c r="DO102" s="30"/>
      <c r="DP102" s="53">
        <v>0</v>
      </c>
      <c r="DQ102" s="45">
        <v>1</v>
      </c>
      <c r="DR102" s="31">
        <v>1</v>
      </c>
      <c r="DS102" s="70">
        <f>PRODUCT(Таблица1[[#This Row],[РЕЙТИНГ НТЛ]:[РЕГ НТЛ]])</f>
        <v>1</v>
      </c>
      <c r="DT102" s="71">
        <f>SUM(Таблица1[[#This Row],[РЕЙТИНГ DPT]:[РЕЙТИНГ НТЛ]])</f>
        <v>1</v>
      </c>
    </row>
    <row r="103" spans="1:124" x14ac:dyDescent="0.25">
      <c r="A103" s="29">
        <v>165</v>
      </c>
      <c r="B103" s="30" t="s">
        <v>389</v>
      </c>
      <c r="C103" s="14" t="s">
        <v>102</v>
      </c>
      <c r="D103" s="30" t="s">
        <v>103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>
        <v>5</v>
      </c>
      <c r="DH103" s="30"/>
      <c r="DI103" s="30"/>
      <c r="DJ103" s="30"/>
      <c r="DK103" s="30"/>
      <c r="DL103" s="30"/>
      <c r="DM103" s="30"/>
      <c r="DN103" s="30"/>
      <c r="DO103" s="30"/>
      <c r="DP103" s="53">
        <v>0</v>
      </c>
      <c r="DQ103" s="45">
        <v>1</v>
      </c>
      <c r="DR103" s="16">
        <v>1</v>
      </c>
      <c r="DS103" s="70">
        <f>PRODUCT(Таблица1[[#This Row],[РЕЙТИНГ НТЛ]:[РЕГ НТЛ]])</f>
        <v>1</v>
      </c>
      <c r="DT103" s="71">
        <f>SUM(Таблица1[[#This Row],[РЕЙТИНГ DPT]:[РЕЙТИНГ НТЛ]])</f>
        <v>1</v>
      </c>
    </row>
    <row r="104" spans="1:124" x14ac:dyDescent="0.25">
      <c r="A104" s="29">
        <v>157</v>
      </c>
      <c r="B104" s="30" t="s">
        <v>378</v>
      </c>
      <c r="C104" s="14" t="s">
        <v>102</v>
      </c>
      <c r="D104" s="30" t="s">
        <v>103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>
        <v>6</v>
      </c>
      <c r="DH104" s="30"/>
      <c r="DI104" s="30"/>
      <c r="DJ104" s="30"/>
      <c r="DK104" s="30"/>
      <c r="DL104" s="30"/>
      <c r="DM104" s="30"/>
      <c r="DN104" s="30"/>
      <c r="DO104" s="30"/>
      <c r="DP104" s="53">
        <v>0</v>
      </c>
      <c r="DQ104" s="45">
        <v>1</v>
      </c>
      <c r="DR104" s="31">
        <v>1</v>
      </c>
      <c r="DS104" s="70">
        <f>PRODUCT(Таблица1[[#This Row],[РЕЙТИНГ НТЛ]:[РЕГ НТЛ]])</f>
        <v>1</v>
      </c>
      <c r="DT104" s="71">
        <f>SUM(Таблица1[[#This Row],[РЕЙТИНГ DPT]:[РЕЙТИНГ НТЛ]])</f>
        <v>1</v>
      </c>
    </row>
    <row r="105" spans="1:124" x14ac:dyDescent="0.25">
      <c r="A105" s="29">
        <v>130</v>
      </c>
      <c r="B105" s="30" t="s">
        <v>390</v>
      </c>
      <c r="C105" s="14" t="s">
        <v>102</v>
      </c>
      <c r="D105" s="30" t="s">
        <v>103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>
        <v>7</v>
      </c>
      <c r="DH105" s="30"/>
      <c r="DI105" s="30"/>
      <c r="DJ105" s="30"/>
      <c r="DK105" s="30"/>
      <c r="DL105" s="30"/>
      <c r="DM105" s="30"/>
      <c r="DN105" s="30"/>
      <c r="DO105" s="30"/>
      <c r="DP105" s="53">
        <v>0</v>
      </c>
      <c r="DQ105" s="45">
        <v>0</v>
      </c>
      <c r="DR105" s="31">
        <v>1</v>
      </c>
      <c r="DS105" s="70">
        <f>PRODUCT(Таблица1[[#This Row],[РЕЙТИНГ НТЛ]:[РЕГ НТЛ]])</f>
        <v>0</v>
      </c>
      <c r="DT105" s="71">
        <f>SUM(Таблица1[[#This Row],[РЕЙТИНГ DPT]:[РЕЙТИНГ НТЛ]])</f>
        <v>0</v>
      </c>
    </row>
    <row r="106" spans="1:124" x14ac:dyDescent="0.25">
      <c r="A106" s="29">
        <v>167</v>
      </c>
      <c r="B106" s="30" t="s">
        <v>410</v>
      </c>
      <c r="C106" s="14" t="s">
        <v>116</v>
      </c>
      <c r="D106" s="30" t="s">
        <v>210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 t="s">
        <v>152</v>
      </c>
      <c r="DH106" s="30"/>
      <c r="DI106" s="30"/>
      <c r="DJ106" s="30"/>
      <c r="DK106" s="30"/>
      <c r="DL106" s="30"/>
      <c r="DM106" s="30"/>
      <c r="DN106" s="30"/>
      <c r="DO106" s="30"/>
      <c r="DP106" s="53">
        <v>0</v>
      </c>
      <c r="DQ106" s="63">
        <v>0</v>
      </c>
      <c r="DR106" s="16">
        <v>0</v>
      </c>
      <c r="DS106" s="70">
        <f>PRODUCT(Таблица1[[#This Row],[РЕЙТИНГ НТЛ]:[РЕГ НТЛ]])</f>
        <v>0</v>
      </c>
      <c r="DT106" s="71">
        <f>SUM(Таблица1[[#This Row],[РЕЙТИНГ DPT]:[РЕЙТИНГ НТЛ]])</f>
        <v>0</v>
      </c>
    </row>
    <row r="107" spans="1:124" x14ac:dyDescent="0.25">
      <c r="A107" s="29">
        <v>150</v>
      </c>
      <c r="B107" s="30" t="s">
        <v>409</v>
      </c>
      <c r="C107" s="14" t="s">
        <v>106</v>
      </c>
      <c r="D107" s="30" t="s">
        <v>107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 t="s">
        <v>152</v>
      </c>
      <c r="DH107" s="30"/>
      <c r="DI107" s="30"/>
      <c r="DJ107" s="30"/>
      <c r="DK107" s="30"/>
      <c r="DL107" s="30"/>
      <c r="DM107" s="30"/>
      <c r="DN107" s="30"/>
      <c r="DO107" s="30"/>
      <c r="DP107" s="53">
        <v>0</v>
      </c>
      <c r="DQ107" s="63">
        <v>0</v>
      </c>
      <c r="DR107" s="16">
        <v>1</v>
      </c>
      <c r="DS107" s="70">
        <f>PRODUCT(Таблица1[[#This Row],[РЕЙТИНГ НТЛ]:[РЕГ НТЛ]])</f>
        <v>0</v>
      </c>
      <c r="DT107" s="71">
        <f>SUM(Таблица1[[#This Row],[РЕЙТИНГ DPT]:[РЕЙТИНГ НТЛ]])</f>
        <v>0</v>
      </c>
    </row>
    <row r="108" spans="1:124" x14ac:dyDescent="0.25">
      <c r="A108" s="29">
        <v>145</v>
      </c>
      <c r="B108" s="30" t="s">
        <v>375</v>
      </c>
      <c r="C108" s="14" t="s">
        <v>106</v>
      </c>
      <c r="D108" s="30" t="s">
        <v>198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>
        <v>1</v>
      </c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53">
        <v>0</v>
      </c>
      <c r="DQ108" s="45">
        <v>3</v>
      </c>
      <c r="DR108" s="16">
        <v>1</v>
      </c>
      <c r="DS108" s="70">
        <f>PRODUCT(Таблица1[[#This Row],[РЕЙТИНГ НТЛ]:[РЕГ НТЛ]])</f>
        <v>3</v>
      </c>
      <c r="DT108" s="71">
        <f>SUM(Таблица1[[#This Row],[РЕЙТИНГ DPT]:[РЕЙТИНГ НТЛ]])</f>
        <v>3</v>
      </c>
    </row>
    <row r="109" spans="1:124" x14ac:dyDescent="0.25">
      <c r="A109" s="29">
        <v>157</v>
      </c>
      <c r="B109" s="30" t="s">
        <v>378</v>
      </c>
      <c r="C109" s="14" t="s">
        <v>102</v>
      </c>
      <c r="D109" s="30" t="s">
        <v>103</v>
      </c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>
        <v>2</v>
      </c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53">
        <v>0</v>
      </c>
      <c r="DQ109" s="45">
        <v>2</v>
      </c>
      <c r="DR109" s="31">
        <v>1</v>
      </c>
      <c r="DS109" s="70">
        <f>PRODUCT(Таблица1[[#This Row],[РЕЙТИНГ НТЛ]:[РЕГ НТЛ]])</f>
        <v>2</v>
      </c>
      <c r="DT109" s="71">
        <f>SUM(Таблица1[[#This Row],[РЕЙТИНГ DPT]:[РЕЙТИНГ НТЛ]])</f>
        <v>2</v>
      </c>
    </row>
    <row r="110" spans="1:124" x14ac:dyDescent="0.25">
      <c r="A110" s="29">
        <v>148</v>
      </c>
      <c r="B110" s="30" t="s">
        <v>374</v>
      </c>
      <c r="C110" s="14" t="s">
        <v>102</v>
      </c>
      <c r="D110" s="30" t="s">
        <v>103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>
        <v>3</v>
      </c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53">
        <v>0</v>
      </c>
      <c r="DQ110" s="45">
        <v>2</v>
      </c>
      <c r="DR110" s="16">
        <v>1</v>
      </c>
      <c r="DS110" s="70">
        <f>PRODUCT(Таблица1[[#This Row],[РЕЙТИНГ НТЛ]:[РЕГ НТЛ]])</f>
        <v>2</v>
      </c>
      <c r="DT110" s="71">
        <f>SUM(Таблица1[[#This Row],[РЕЙТИНГ DPT]:[РЕЙТИНГ НТЛ]])</f>
        <v>2</v>
      </c>
    </row>
    <row r="111" spans="1:124" x14ac:dyDescent="0.25">
      <c r="A111" s="29">
        <v>149</v>
      </c>
      <c r="B111" s="30" t="s">
        <v>379</v>
      </c>
      <c r="C111" s="14" t="s">
        <v>102</v>
      </c>
      <c r="D111" s="30" t="s">
        <v>103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>
        <v>4</v>
      </c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53">
        <v>0</v>
      </c>
      <c r="DQ111" s="45">
        <v>1</v>
      </c>
      <c r="DR111" s="31">
        <v>1</v>
      </c>
      <c r="DS111" s="70">
        <f>PRODUCT(Таблица1[[#This Row],[РЕЙТИНГ НТЛ]:[РЕГ НТЛ]])</f>
        <v>1</v>
      </c>
      <c r="DT111" s="71">
        <f>SUM(Таблица1[[#This Row],[РЕЙТИНГ DPT]:[РЕЙТИНГ НТЛ]])</f>
        <v>1</v>
      </c>
    </row>
    <row r="112" spans="1:124" x14ac:dyDescent="0.25">
      <c r="A112" s="29">
        <v>141</v>
      </c>
      <c r="B112" s="30" t="s">
        <v>408</v>
      </c>
      <c r="C112" s="14" t="s">
        <v>102</v>
      </c>
      <c r="D112" s="30" t="s">
        <v>103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>
        <v>5</v>
      </c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53">
        <v>0</v>
      </c>
      <c r="DQ112" s="45">
        <v>1</v>
      </c>
      <c r="DR112" s="31">
        <v>1</v>
      </c>
      <c r="DS112" s="70">
        <f>PRODUCT(Таблица1[[#This Row],[РЕЙТИНГ НТЛ]:[РЕГ НТЛ]])</f>
        <v>1</v>
      </c>
      <c r="DT112" s="71">
        <f>SUM(Таблица1[[#This Row],[РЕЙТИНГ DPT]:[РЕЙТИНГ НТЛ]])</f>
        <v>1</v>
      </c>
    </row>
    <row r="113" spans="1:124" x14ac:dyDescent="0.25">
      <c r="A113" s="29">
        <v>161</v>
      </c>
      <c r="B113" s="30" t="s">
        <v>414</v>
      </c>
      <c r="C113" s="14" t="s">
        <v>102</v>
      </c>
      <c r="D113" s="30" t="s">
        <v>103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>
        <v>6</v>
      </c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53">
        <v>0</v>
      </c>
      <c r="DQ113" s="45">
        <v>1</v>
      </c>
      <c r="DR113" s="31">
        <v>1</v>
      </c>
      <c r="DS113" s="70">
        <f>PRODUCT(Таблица1[[#This Row],[РЕЙТИНГ НТЛ]:[РЕГ НТЛ]])</f>
        <v>1</v>
      </c>
      <c r="DT113" s="71">
        <f>SUM(Таблица1[[#This Row],[РЕЙТИНГ DPT]:[РЕЙТИНГ НТЛ]])</f>
        <v>1</v>
      </c>
    </row>
    <row r="114" spans="1:124" x14ac:dyDescent="0.25">
      <c r="A114" s="29">
        <v>163</v>
      </c>
      <c r="B114" s="30" t="s">
        <v>411</v>
      </c>
      <c r="C114" s="14" t="s">
        <v>127</v>
      </c>
      <c r="D114" s="30" t="s">
        <v>129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>
        <v>7</v>
      </c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53">
        <v>0</v>
      </c>
      <c r="DQ114" s="45">
        <v>0</v>
      </c>
      <c r="DR114" s="31">
        <v>1</v>
      </c>
      <c r="DS114" s="70">
        <f>PRODUCT(Таблица1[[#This Row],[РЕЙТИНГ НТЛ]:[РЕГ НТЛ]])</f>
        <v>0</v>
      </c>
      <c r="DT114" s="71">
        <f>SUM(Таблица1[[#This Row],[РЕЙТИНГ DPT]:[РЕЙТИНГ НТЛ]])</f>
        <v>0</v>
      </c>
    </row>
    <row r="115" spans="1:124" x14ac:dyDescent="0.25">
      <c r="A115" s="29">
        <v>150</v>
      </c>
      <c r="B115" s="30" t="s">
        <v>409</v>
      </c>
      <c r="C115" s="14" t="s">
        <v>106</v>
      </c>
      <c r="D115" s="30" t="s">
        <v>107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>
        <v>8</v>
      </c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53">
        <v>0</v>
      </c>
      <c r="DQ115" s="45">
        <v>0</v>
      </c>
      <c r="DR115" s="16">
        <v>1</v>
      </c>
      <c r="DS115" s="70">
        <f>PRODUCT(Таблица1[[#This Row],[РЕЙТИНГ НТЛ]:[РЕГ НТЛ]])</f>
        <v>0</v>
      </c>
      <c r="DT115" s="71">
        <f>SUM(Таблица1[[#This Row],[РЕЙТИНГ DPT]:[РЕЙТИНГ НТЛ]])</f>
        <v>0</v>
      </c>
    </row>
    <row r="116" spans="1:124" x14ac:dyDescent="0.25">
      <c r="A116" s="29">
        <v>146</v>
      </c>
      <c r="B116" s="14" t="s">
        <v>425</v>
      </c>
      <c r="C116" s="14" t="s">
        <v>102</v>
      </c>
      <c r="D116" s="30" t="s">
        <v>103</v>
      </c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>
        <v>1</v>
      </c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53">
        <v>0</v>
      </c>
      <c r="DQ116" s="45">
        <v>6</v>
      </c>
      <c r="DR116" s="31">
        <v>1</v>
      </c>
      <c r="DS116" s="70">
        <f>PRODUCT(Таблица1[[#This Row],[РЕЙТИНГ НТЛ]:[РЕГ НТЛ]])</f>
        <v>6</v>
      </c>
      <c r="DT116" s="71">
        <f>SUM(Таблица1[[#This Row],[РЕЙТИНГ DPT]:[РЕЙТИНГ НТЛ]])</f>
        <v>6</v>
      </c>
    </row>
    <row r="117" spans="1:124" x14ac:dyDescent="0.25">
      <c r="A117" s="29">
        <v>138</v>
      </c>
      <c r="B117" s="14" t="s">
        <v>421</v>
      </c>
      <c r="C117" s="14" t="s">
        <v>102</v>
      </c>
      <c r="D117" s="30" t="s">
        <v>103</v>
      </c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>
        <v>2</v>
      </c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53">
        <v>0</v>
      </c>
      <c r="DQ117" s="63">
        <v>4</v>
      </c>
      <c r="DR117" s="31">
        <v>1</v>
      </c>
      <c r="DS117" s="70">
        <f>PRODUCT(Таблица1[[#This Row],[РЕЙТИНГ НТЛ]:[РЕГ НТЛ]])</f>
        <v>4</v>
      </c>
      <c r="DT117" s="71">
        <f>SUM(Таблица1[[#This Row],[РЕЙТИНГ DPT]:[РЕЙТИНГ НТЛ]])</f>
        <v>4</v>
      </c>
    </row>
    <row r="118" spans="1:124" x14ac:dyDescent="0.25">
      <c r="A118" s="29">
        <v>137</v>
      </c>
      <c r="B118" s="30" t="s">
        <v>380</v>
      </c>
      <c r="C118" s="14" t="s">
        <v>102</v>
      </c>
      <c r="D118" s="30" t="s">
        <v>103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>
        <v>1</v>
      </c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53">
        <v>0</v>
      </c>
      <c r="DQ118" s="63">
        <v>3</v>
      </c>
      <c r="DR118" s="31">
        <v>1</v>
      </c>
      <c r="DS118" s="70">
        <f>PRODUCT(Таблица1[[#This Row],[РЕЙТИНГ НТЛ]:[РЕГ НТЛ]])</f>
        <v>3</v>
      </c>
      <c r="DT118" s="71">
        <f>SUM(Таблица1[[#This Row],[РЕЙТИНГ DPT]:[РЕЙТИНГ НТЛ]])</f>
        <v>3</v>
      </c>
    </row>
    <row r="119" spans="1:124" x14ac:dyDescent="0.25">
      <c r="A119" s="29">
        <v>127</v>
      </c>
      <c r="B119" s="30" t="s">
        <v>393</v>
      </c>
      <c r="C119" s="14" t="s">
        <v>102</v>
      </c>
      <c r="D119" s="30" t="s">
        <v>103</v>
      </c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>
        <v>2</v>
      </c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53">
        <v>0</v>
      </c>
      <c r="DQ119" s="63">
        <v>2</v>
      </c>
      <c r="DR119" s="31">
        <v>1</v>
      </c>
      <c r="DS119" s="70">
        <f>PRODUCT(Таблица1[[#This Row],[РЕЙТИНГ НТЛ]:[РЕГ НТЛ]])</f>
        <v>2</v>
      </c>
      <c r="DT119" s="71">
        <f>SUM(Таблица1[[#This Row],[РЕЙТИНГ DPT]:[РЕЙТИНГ НТЛ]])</f>
        <v>2</v>
      </c>
    </row>
    <row r="120" spans="1:124" x14ac:dyDescent="0.25">
      <c r="A120" s="29">
        <v>135</v>
      </c>
      <c r="B120" s="30" t="s">
        <v>412</v>
      </c>
      <c r="C120" s="14" t="s">
        <v>104</v>
      </c>
      <c r="D120" s="30" t="s">
        <v>105</v>
      </c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>
        <v>3</v>
      </c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53">
        <v>0</v>
      </c>
      <c r="DQ120" s="63">
        <v>2</v>
      </c>
      <c r="DR120" s="16">
        <v>1</v>
      </c>
      <c r="DS120" s="70">
        <f>PRODUCT(Таблица1[[#This Row],[РЕЙТИНГ НТЛ]:[РЕГ НТЛ]])</f>
        <v>2</v>
      </c>
      <c r="DT120" s="71">
        <f>SUM(Таблица1[[#This Row],[РЕЙТИНГ DPT]:[РЕЙТИНГ НТЛ]])</f>
        <v>2</v>
      </c>
    </row>
    <row r="121" spans="1:124" x14ac:dyDescent="0.25">
      <c r="A121" s="29">
        <v>253</v>
      </c>
      <c r="B121" s="30" t="s">
        <v>413</v>
      </c>
      <c r="C121" s="14" t="s">
        <v>104</v>
      </c>
      <c r="D121" s="30" t="s">
        <v>105</v>
      </c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>
        <v>4</v>
      </c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53">
        <v>0</v>
      </c>
      <c r="DQ121" s="63">
        <v>1</v>
      </c>
      <c r="DR121" s="16">
        <v>1</v>
      </c>
      <c r="DS121" s="70">
        <f>PRODUCT(Таблица1[[#This Row],[РЕЙТИНГ НТЛ]:[РЕГ НТЛ]])</f>
        <v>1</v>
      </c>
      <c r="DT121" s="71">
        <f>SUM(Таблица1[[#This Row],[РЕЙТИНГ DPT]:[РЕЙТИНГ НТЛ]])</f>
        <v>1</v>
      </c>
    </row>
    <row r="122" spans="1:124" x14ac:dyDescent="0.25">
      <c r="A122" s="29">
        <v>152</v>
      </c>
      <c r="B122" s="30" t="s">
        <v>398</v>
      </c>
      <c r="C122" s="14" t="s">
        <v>104</v>
      </c>
      <c r="D122" s="30" t="s">
        <v>105</v>
      </c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>
        <v>5</v>
      </c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53">
        <v>0</v>
      </c>
      <c r="DQ122" s="63">
        <v>1</v>
      </c>
      <c r="DR122" s="16">
        <v>1</v>
      </c>
      <c r="DS122" s="70">
        <f>PRODUCT(Таблица1[[#This Row],[РЕЙТИНГ НТЛ]:[РЕГ НТЛ]])</f>
        <v>1</v>
      </c>
      <c r="DT122" s="71">
        <f>SUM(Таблица1[[#This Row],[РЕЙТИНГ DPT]:[РЕЙТИНГ НТЛ]])</f>
        <v>1</v>
      </c>
    </row>
    <row r="123" spans="1:124" x14ac:dyDescent="0.25">
      <c r="A123" s="29">
        <v>260</v>
      </c>
      <c r="B123" s="30" t="s">
        <v>407</v>
      </c>
      <c r="C123" s="14" t="s">
        <v>116</v>
      </c>
      <c r="D123" s="30" t="s">
        <v>192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>
        <v>6</v>
      </c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53">
        <v>0</v>
      </c>
      <c r="DQ123" s="63">
        <v>1</v>
      </c>
      <c r="DR123" s="16">
        <v>0</v>
      </c>
      <c r="DS123" s="70">
        <f>PRODUCT(Таблица1[[#This Row],[РЕЙТИНГ НТЛ]:[РЕГ НТЛ]])</f>
        <v>0</v>
      </c>
      <c r="DT123" s="71">
        <f>SUM(Таблица1[[#This Row],[РЕЙТИНГ DPT]:[РЕЙТИНГ НТЛ]])</f>
        <v>1</v>
      </c>
    </row>
    <row r="124" spans="1:124" x14ac:dyDescent="0.25">
      <c r="A124" s="29">
        <v>156</v>
      </c>
      <c r="B124" s="30" t="s">
        <v>400</v>
      </c>
      <c r="C124" s="14" t="s">
        <v>116</v>
      </c>
      <c r="D124" s="30" t="s">
        <v>192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>
        <v>7</v>
      </c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53">
        <v>0</v>
      </c>
      <c r="DQ124" s="63">
        <v>0</v>
      </c>
      <c r="DR124" s="16">
        <v>0</v>
      </c>
      <c r="DS124" s="70">
        <f>PRODUCT(Таблица1[[#This Row],[РЕЙТИНГ НТЛ]:[РЕГ НТЛ]])</f>
        <v>0</v>
      </c>
      <c r="DT124" s="71">
        <f>SUM(Таблица1[[#This Row],[РЕЙТИНГ DPT]:[РЕЙТИНГ НТЛ]])</f>
        <v>0</v>
      </c>
    </row>
    <row r="125" spans="1:124" x14ac:dyDescent="0.25">
      <c r="A125" s="29">
        <v>138</v>
      </c>
      <c r="B125" s="14" t="s">
        <v>421</v>
      </c>
      <c r="C125" s="14" t="s">
        <v>102</v>
      </c>
      <c r="D125" s="30" t="s">
        <v>103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>
        <v>1</v>
      </c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53">
        <v>0</v>
      </c>
      <c r="DQ125" s="63">
        <v>6</v>
      </c>
      <c r="DR125" s="31">
        <v>1</v>
      </c>
      <c r="DS125" s="70">
        <f>PRODUCT(Таблица1[[#This Row],[РЕЙТИНГ НТЛ]:[РЕГ НТЛ]])</f>
        <v>6</v>
      </c>
      <c r="DT125" s="71">
        <f>SUM(Таблица1[[#This Row],[РЕЙТИНГ DPT]:[РЕЙТИНГ НТЛ]])</f>
        <v>6</v>
      </c>
    </row>
    <row r="126" spans="1:124" x14ac:dyDescent="0.25">
      <c r="A126" s="29">
        <v>146</v>
      </c>
      <c r="B126" s="14" t="s">
        <v>425</v>
      </c>
      <c r="C126" s="14" t="s">
        <v>102</v>
      </c>
      <c r="D126" s="30" t="s">
        <v>103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>
        <v>2</v>
      </c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53">
        <v>0</v>
      </c>
      <c r="DQ126" s="45">
        <v>4</v>
      </c>
      <c r="DR126" s="31">
        <v>1</v>
      </c>
      <c r="DS126" s="70">
        <f>PRODUCT(Таблица1[[#This Row],[РЕЙТИНГ НТЛ]:[РЕГ НТЛ]])</f>
        <v>4</v>
      </c>
      <c r="DT126" s="71">
        <f>SUM(Таблица1[[#This Row],[РЕЙТИНГ DPT]:[РЕЙТИНГ НТЛ]])</f>
        <v>4</v>
      </c>
    </row>
    <row r="127" spans="1:124" x14ac:dyDescent="0.25">
      <c r="A127" s="29">
        <v>137</v>
      </c>
      <c r="B127" s="30" t="s">
        <v>380</v>
      </c>
      <c r="C127" s="14" t="s">
        <v>102</v>
      </c>
      <c r="D127" s="30" t="s">
        <v>103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>
        <v>1</v>
      </c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53">
        <v>0</v>
      </c>
      <c r="DQ127" s="45">
        <v>3</v>
      </c>
      <c r="DR127" s="31">
        <v>1</v>
      </c>
      <c r="DS127" s="70">
        <f>PRODUCT(Таблица1[[#This Row],[РЕЙТИНГ НТЛ]:[РЕГ НТЛ]])</f>
        <v>3</v>
      </c>
      <c r="DT127" s="71">
        <f>SUM(Таблица1[[#This Row],[РЕЙТИНГ DPT]:[РЕЙТИНГ НТЛ]])</f>
        <v>3</v>
      </c>
    </row>
    <row r="128" spans="1:124" x14ac:dyDescent="0.25">
      <c r="A128" s="29">
        <v>127</v>
      </c>
      <c r="B128" s="30" t="s">
        <v>393</v>
      </c>
      <c r="C128" s="14" t="s">
        <v>102</v>
      </c>
      <c r="D128" s="30" t="s">
        <v>103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>
        <v>2</v>
      </c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53">
        <v>0</v>
      </c>
      <c r="DQ128" s="45">
        <v>2</v>
      </c>
      <c r="DR128" s="31">
        <v>1</v>
      </c>
      <c r="DS128" s="70">
        <f>PRODUCT(Таблица1[[#This Row],[РЕЙТИНГ НТЛ]:[РЕГ НТЛ]])</f>
        <v>2</v>
      </c>
      <c r="DT128" s="71">
        <f>SUM(Таблица1[[#This Row],[РЕЙТИНГ DPT]:[РЕЙТИНГ НТЛ]])</f>
        <v>2</v>
      </c>
    </row>
    <row r="129" spans="1:124" x14ac:dyDescent="0.25">
      <c r="A129" s="29">
        <v>257</v>
      </c>
      <c r="B129" s="30" t="s">
        <v>402</v>
      </c>
      <c r="C129" s="14" t="s">
        <v>102</v>
      </c>
      <c r="D129" s="30" t="s">
        <v>113</v>
      </c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>
        <v>3</v>
      </c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53">
        <v>0</v>
      </c>
      <c r="DQ129" s="45">
        <v>2</v>
      </c>
      <c r="DR129" s="31">
        <v>1</v>
      </c>
      <c r="DS129" s="70">
        <f>PRODUCT(Таблица1[[#This Row],[РЕЙТИНГ НТЛ]:[РЕГ НТЛ]])</f>
        <v>2</v>
      </c>
      <c r="DT129" s="71">
        <f>SUM(Таблица1[[#This Row],[РЕЙТИНГ DPT]:[РЕЙТИНГ НТЛ]])</f>
        <v>2</v>
      </c>
    </row>
    <row r="130" spans="1:124" x14ac:dyDescent="0.25">
      <c r="A130" s="29">
        <v>131</v>
      </c>
      <c r="B130" s="30" t="s">
        <v>394</v>
      </c>
      <c r="C130" s="14" t="s">
        <v>102</v>
      </c>
      <c r="D130" s="30" t="s">
        <v>103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>
        <v>4</v>
      </c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53">
        <v>0</v>
      </c>
      <c r="DQ130" s="45">
        <v>1</v>
      </c>
      <c r="DR130" s="31">
        <v>1</v>
      </c>
      <c r="DS130" s="70">
        <f>PRODUCT(Таблица1[[#This Row],[РЕЙТИНГ НТЛ]:[РЕГ НТЛ]])</f>
        <v>1</v>
      </c>
      <c r="DT130" s="71">
        <f>SUM(Таблица1[[#This Row],[РЕЙТИНГ DPT]:[РЕЙТИНГ НТЛ]])</f>
        <v>1</v>
      </c>
    </row>
    <row r="131" spans="1:124" x14ac:dyDescent="0.25">
      <c r="A131" s="29">
        <v>159</v>
      </c>
      <c r="B131" s="30" t="s">
        <v>401</v>
      </c>
      <c r="C131" s="14" t="s">
        <v>111</v>
      </c>
      <c r="D131" s="30" t="s">
        <v>112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>
        <v>5</v>
      </c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53">
        <v>0</v>
      </c>
      <c r="DQ131" s="45">
        <v>1</v>
      </c>
      <c r="DR131" s="31">
        <v>1</v>
      </c>
      <c r="DS131" s="70">
        <f>PRODUCT(Таблица1[[#This Row],[РЕЙТИНГ НТЛ]:[РЕГ НТЛ]])</f>
        <v>1</v>
      </c>
      <c r="DT131" s="71">
        <f>SUM(Таблица1[[#This Row],[РЕЙТИНГ DPT]:[РЕЙТИНГ НТЛ]])</f>
        <v>1</v>
      </c>
    </row>
    <row r="132" spans="1:124" x14ac:dyDescent="0.25">
      <c r="A132" s="29">
        <v>253</v>
      </c>
      <c r="B132" s="30" t="s">
        <v>413</v>
      </c>
      <c r="C132" s="14" t="s">
        <v>104</v>
      </c>
      <c r="D132" s="30" t="s">
        <v>105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>
        <v>6</v>
      </c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53">
        <v>0</v>
      </c>
      <c r="DQ132" s="45">
        <v>1</v>
      </c>
      <c r="DR132" s="16">
        <v>1</v>
      </c>
      <c r="DS132" s="70">
        <f>PRODUCT(Таблица1[[#This Row],[РЕЙТИНГ НТЛ]:[РЕГ НТЛ]])</f>
        <v>1</v>
      </c>
      <c r="DT132" s="71">
        <f>SUM(Таблица1[[#This Row],[РЕЙТИНГ DPT]:[РЕЙТИНГ НТЛ]])</f>
        <v>1</v>
      </c>
    </row>
    <row r="133" spans="1:124" x14ac:dyDescent="0.25">
      <c r="A133" s="29">
        <v>133</v>
      </c>
      <c r="B133" s="30" t="s">
        <v>396</v>
      </c>
      <c r="C133" s="14" t="s">
        <v>102</v>
      </c>
      <c r="D133" s="30" t="s">
        <v>103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>
        <v>7</v>
      </c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53">
        <v>0</v>
      </c>
      <c r="DQ133" s="45">
        <v>0</v>
      </c>
      <c r="DR133" s="31">
        <v>1</v>
      </c>
      <c r="DS133" s="70">
        <f>PRODUCT(Таблица1[[#This Row],[РЕЙТИНГ НТЛ]:[РЕГ НТЛ]])</f>
        <v>0</v>
      </c>
      <c r="DT133" s="71">
        <f>SUM(Таблица1[[#This Row],[РЕЙТИНГ DPT]:[РЕЙТИНГ НТЛ]])</f>
        <v>0</v>
      </c>
    </row>
    <row r="134" spans="1:124" x14ac:dyDescent="0.25">
      <c r="A134" s="29">
        <v>152</v>
      </c>
      <c r="B134" s="30" t="s">
        <v>398</v>
      </c>
      <c r="C134" s="14" t="s">
        <v>104</v>
      </c>
      <c r="D134" s="30" t="s">
        <v>105</v>
      </c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>
        <v>8</v>
      </c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53">
        <v>0</v>
      </c>
      <c r="DQ134" s="45">
        <v>0</v>
      </c>
      <c r="DR134" s="16">
        <v>1</v>
      </c>
      <c r="DS134" s="70">
        <f>PRODUCT(Таблица1[[#This Row],[РЕЙТИНГ НТЛ]:[РЕГ НТЛ]])</f>
        <v>0</v>
      </c>
      <c r="DT134" s="71">
        <f>SUM(Таблица1[[#This Row],[РЕЙТИНГ DPT]:[РЕЙТИНГ НТЛ]])</f>
        <v>0</v>
      </c>
    </row>
    <row r="135" spans="1:124" x14ac:dyDescent="0.25">
      <c r="A135" s="29">
        <v>135</v>
      </c>
      <c r="B135" s="30" t="s">
        <v>412</v>
      </c>
      <c r="C135" s="14" t="s">
        <v>104</v>
      </c>
      <c r="D135" s="30" t="s">
        <v>105</v>
      </c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>
        <v>9</v>
      </c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53">
        <v>0</v>
      </c>
      <c r="DQ135" s="45">
        <v>0</v>
      </c>
      <c r="DR135" s="16">
        <v>1</v>
      </c>
      <c r="DS135" s="70">
        <f>PRODUCT(Таблица1[[#This Row],[РЕЙТИНГ НТЛ]:[РЕГ НТЛ]])</f>
        <v>0</v>
      </c>
      <c r="DT135" s="71">
        <f>SUM(Таблица1[[#This Row],[РЕЙТИНГ DPT]:[РЕЙТИНГ НТЛ]])</f>
        <v>0</v>
      </c>
    </row>
    <row r="136" spans="1:124" x14ac:dyDescent="0.25">
      <c r="A136" s="29">
        <v>129</v>
      </c>
      <c r="B136" s="30" t="s">
        <v>386</v>
      </c>
      <c r="C136" s="14" t="s">
        <v>102</v>
      </c>
      <c r="D136" s="30" t="s">
        <v>103</v>
      </c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>
        <v>1</v>
      </c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53">
        <v>0</v>
      </c>
      <c r="DQ136" s="63">
        <v>3</v>
      </c>
      <c r="DR136" s="31">
        <v>1</v>
      </c>
      <c r="DS136" s="70">
        <f>PRODUCT(Таблица1[[#This Row],[РЕЙТИНГ НТЛ]:[РЕГ НТЛ]])</f>
        <v>3</v>
      </c>
      <c r="DT136" s="71">
        <f>SUM(Таблица1[[#This Row],[РЕЙТИНГ DPT]:[РЕЙТИНГ НТЛ]])</f>
        <v>3</v>
      </c>
    </row>
    <row r="137" spans="1:124" x14ac:dyDescent="0.25">
      <c r="A137" s="29">
        <v>154</v>
      </c>
      <c r="B137" s="30" t="s">
        <v>387</v>
      </c>
      <c r="C137" s="14" t="s">
        <v>102</v>
      </c>
      <c r="D137" s="30" t="s">
        <v>103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>
        <v>2</v>
      </c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53">
        <v>0</v>
      </c>
      <c r="DQ137" s="45">
        <v>2</v>
      </c>
      <c r="DR137" s="31">
        <v>1</v>
      </c>
      <c r="DS137" s="70">
        <f>PRODUCT(Таблица1[[#This Row],[РЕЙТИНГ НТЛ]:[РЕГ НТЛ]])</f>
        <v>2</v>
      </c>
      <c r="DT137" s="71">
        <f>SUM(Таблица1[[#This Row],[РЕЙТИНГ DPT]:[РЕЙТИНГ НТЛ]])</f>
        <v>2</v>
      </c>
    </row>
    <row r="138" spans="1:124" x14ac:dyDescent="0.25">
      <c r="A138" s="29">
        <v>153</v>
      </c>
      <c r="B138" s="30" t="s">
        <v>388</v>
      </c>
      <c r="C138" s="14" t="s">
        <v>102</v>
      </c>
      <c r="D138" s="30" t="s">
        <v>202</v>
      </c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>
        <v>3</v>
      </c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53">
        <v>0</v>
      </c>
      <c r="DQ138" s="45">
        <v>2</v>
      </c>
      <c r="DR138" s="31">
        <v>1</v>
      </c>
      <c r="DS138" s="70">
        <f>PRODUCT(Таблица1[[#This Row],[РЕЙТИНГ НТЛ]:[РЕГ НТЛ]])</f>
        <v>2</v>
      </c>
      <c r="DT138" s="71">
        <f>SUM(Таблица1[[#This Row],[РЕЙТИНГ DPT]:[РЕЙТИНГ НТЛ]])</f>
        <v>2</v>
      </c>
    </row>
    <row r="139" spans="1:124" x14ac:dyDescent="0.25">
      <c r="A139" s="29">
        <v>165</v>
      </c>
      <c r="B139" s="30" t="s">
        <v>389</v>
      </c>
      <c r="C139" s="14" t="s">
        <v>102</v>
      </c>
      <c r="D139" s="30" t="s">
        <v>103</v>
      </c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>
        <v>4</v>
      </c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53">
        <v>0</v>
      </c>
      <c r="DQ139" s="45">
        <v>1</v>
      </c>
      <c r="DR139" s="16">
        <v>1</v>
      </c>
      <c r="DS139" s="70">
        <f>PRODUCT(Таблица1[[#This Row],[РЕЙТИНГ НТЛ]:[РЕГ НТЛ]])</f>
        <v>1</v>
      </c>
      <c r="DT139" s="71">
        <f>SUM(Таблица1[[#This Row],[РЕЙТИНГ DPT]:[РЕЙТИНГ НТЛ]])</f>
        <v>1</v>
      </c>
    </row>
    <row r="140" spans="1:124" x14ac:dyDescent="0.25">
      <c r="A140" s="29">
        <v>262</v>
      </c>
      <c r="B140" s="30" t="s">
        <v>391</v>
      </c>
      <c r="C140" s="14" t="s">
        <v>104</v>
      </c>
      <c r="D140" s="30" t="s">
        <v>105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>
        <v>5</v>
      </c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53">
        <v>0</v>
      </c>
      <c r="DQ140" s="45">
        <v>1</v>
      </c>
      <c r="DR140" s="16">
        <v>1</v>
      </c>
      <c r="DS140" s="70">
        <f>PRODUCT(Таблица1[[#This Row],[РЕЙТИНГ НТЛ]:[РЕГ НТЛ]])</f>
        <v>1</v>
      </c>
      <c r="DT140" s="71">
        <f>SUM(Таблица1[[#This Row],[РЕЙТИНГ DPT]:[РЕЙТИНГ НТЛ]])</f>
        <v>1</v>
      </c>
    </row>
    <row r="141" spans="1:124" x14ac:dyDescent="0.25">
      <c r="A141" s="29">
        <v>93</v>
      </c>
      <c r="B141" s="30" t="s">
        <v>327</v>
      </c>
      <c r="C141" s="14" t="s">
        <v>102</v>
      </c>
      <c r="D141" s="30" t="s">
        <v>103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>
        <v>6</v>
      </c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53">
        <v>0</v>
      </c>
      <c r="DQ141" s="45">
        <v>1</v>
      </c>
      <c r="DR141" s="31">
        <v>1</v>
      </c>
      <c r="DS141" s="70">
        <f>PRODUCT(Таблица1[[#This Row],[РЕЙТИНГ НТЛ]:[РЕГ НТЛ]])</f>
        <v>1</v>
      </c>
      <c r="DT141" s="71">
        <f>SUM(Таблица1[[#This Row],[РЕЙТИНГ DPT]:[РЕЙТИНГ НТЛ]])</f>
        <v>1</v>
      </c>
    </row>
    <row r="142" spans="1:124" x14ac:dyDescent="0.25">
      <c r="A142" s="29">
        <v>139</v>
      </c>
      <c r="B142" s="30" t="s">
        <v>371</v>
      </c>
      <c r="C142" s="14" t="s">
        <v>106</v>
      </c>
      <c r="D142" s="30" t="s">
        <v>198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>
        <v>7</v>
      </c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53">
        <v>0</v>
      </c>
      <c r="DQ142" s="45">
        <v>0</v>
      </c>
      <c r="DR142" s="31">
        <v>0</v>
      </c>
      <c r="DS142" s="70">
        <f>PRODUCT(Таблица1[[#This Row],[РЕЙТИНГ НТЛ]:[РЕГ НТЛ]])</f>
        <v>0</v>
      </c>
      <c r="DT142" s="71">
        <f>SUM(Таблица1[[#This Row],[РЕЙТИНГ DPT]:[РЕЙТИНГ НТЛ]])</f>
        <v>0</v>
      </c>
    </row>
    <row r="143" spans="1:124" x14ac:dyDescent="0.25">
      <c r="A143" s="29">
        <v>128</v>
      </c>
      <c r="B143" s="30" t="s">
        <v>392</v>
      </c>
      <c r="C143" s="14" t="s">
        <v>104</v>
      </c>
      <c r="D143" s="30" t="s">
        <v>105</v>
      </c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>
        <v>8</v>
      </c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53">
        <v>0</v>
      </c>
      <c r="DQ143" s="45">
        <v>0</v>
      </c>
      <c r="DR143" s="16">
        <v>1</v>
      </c>
      <c r="DS143" s="70">
        <f>PRODUCT(Таблица1[[#This Row],[РЕЙТИНГ НТЛ]:[РЕГ НТЛ]])</f>
        <v>0</v>
      </c>
      <c r="DT143" s="71">
        <f>SUM(Таблица1[[#This Row],[РЕЙТИНГ DPT]:[РЕЙТИНГ НТЛ]])</f>
        <v>0</v>
      </c>
    </row>
    <row r="144" spans="1:124" x14ac:dyDescent="0.25">
      <c r="A144" s="29">
        <v>146</v>
      </c>
      <c r="B144" s="14" t="s">
        <v>425</v>
      </c>
      <c r="C144" s="14" t="s">
        <v>102</v>
      </c>
      <c r="D144" s="30" t="s">
        <v>103</v>
      </c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>
        <v>1</v>
      </c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53">
        <v>0</v>
      </c>
      <c r="DQ144" s="45">
        <v>6</v>
      </c>
      <c r="DR144" s="31">
        <v>1</v>
      </c>
      <c r="DS144" s="70">
        <f>PRODUCT(Таблица1[[#This Row],[РЕЙТИНГ НТЛ]:[РЕГ НТЛ]])</f>
        <v>6</v>
      </c>
      <c r="DT144" s="71">
        <f>SUM(Таблица1[[#This Row],[РЕЙТИНГ DPT]:[РЕЙТИНГ НТЛ]])</f>
        <v>6</v>
      </c>
    </row>
    <row r="145" spans="1:124" x14ac:dyDescent="0.25">
      <c r="A145" s="29">
        <v>158</v>
      </c>
      <c r="B145" s="14" t="s">
        <v>415</v>
      </c>
      <c r="C145" s="14" t="s">
        <v>102</v>
      </c>
      <c r="D145" s="30" t="s">
        <v>103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>
        <v>2</v>
      </c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53">
        <v>0</v>
      </c>
      <c r="DQ145" s="45">
        <v>4</v>
      </c>
      <c r="DR145" s="31">
        <v>1</v>
      </c>
      <c r="DS145" s="70">
        <f>PRODUCT(Таблица1[[#This Row],[РЕЙТИНГ НТЛ]:[РЕГ НТЛ]])</f>
        <v>4</v>
      </c>
      <c r="DT145" s="71">
        <f>SUM(Таблица1[[#This Row],[РЕЙТИНГ DPT]:[РЕЙТИНГ НТЛ]])</f>
        <v>4</v>
      </c>
    </row>
    <row r="146" spans="1:124" x14ac:dyDescent="0.25">
      <c r="A146" s="29">
        <v>138</v>
      </c>
      <c r="B146" s="14" t="s">
        <v>421</v>
      </c>
      <c r="C146" s="14" t="s">
        <v>102</v>
      </c>
      <c r="D146" s="30" t="s">
        <v>103</v>
      </c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>
        <v>3</v>
      </c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53">
        <v>0</v>
      </c>
      <c r="DQ146" s="45">
        <v>4</v>
      </c>
      <c r="DR146" s="31">
        <v>1</v>
      </c>
      <c r="DS146" s="70">
        <f>PRODUCT(Таблица1[[#This Row],[РЕЙТИНГ НТЛ]:[РЕГ НТЛ]])</f>
        <v>4</v>
      </c>
      <c r="DT146" s="71">
        <f>SUM(Таблица1[[#This Row],[РЕЙТИНГ DPT]:[РЕЙТИНГ НТЛ]])</f>
        <v>4</v>
      </c>
    </row>
    <row r="147" spans="1:124" x14ac:dyDescent="0.25">
      <c r="A147" s="29">
        <v>137</v>
      </c>
      <c r="B147" s="30" t="s">
        <v>380</v>
      </c>
      <c r="C147" s="14" t="s">
        <v>102</v>
      </c>
      <c r="D147" s="30" t="s">
        <v>103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>
        <v>1</v>
      </c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53">
        <v>0</v>
      </c>
      <c r="DQ147" s="45">
        <v>3</v>
      </c>
      <c r="DR147" s="31">
        <v>1</v>
      </c>
      <c r="DS147" s="70">
        <f>PRODUCT(Таблица1[[#This Row],[РЕЙТИНГ НТЛ]:[РЕГ НТЛ]])</f>
        <v>3</v>
      </c>
      <c r="DT147" s="71">
        <f>SUM(Таблица1[[#This Row],[РЕЙТИНГ DPT]:[РЕЙТИНГ НТЛ]])</f>
        <v>3</v>
      </c>
    </row>
    <row r="148" spans="1:124" x14ac:dyDescent="0.25">
      <c r="A148" s="29">
        <v>151</v>
      </c>
      <c r="B148" s="30" t="s">
        <v>405</v>
      </c>
      <c r="C148" s="14" t="s">
        <v>102</v>
      </c>
      <c r="D148" s="30" t="s">
        <v>103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>
        <v>2</v>
      </c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53">
        <v>0</v>
      </c>
      <c r="DQ148" s="45">
        <v>2</v>
      </c>
      <c r="DR148" s="31">
        <v>1</v>
      </c>
      <c r="DS148" s="70">
        <f>PRODUCT(Таблица1[[#This Row],[РЕЙТИНГ НТЛ]:[РЕГ НТЛ]])</f>
        <v>2</v>
      </c>
      <c r="DT148" s="71">
        <f>SUM(Таблица1[[#This Row],[РЕЙТИНГ DPT]:[РЕЙТИНГ НТЛ]])</f>
        <v>2</v>
      </c>
    </row>
    <row r="149" spans="1:124" x14ac:dyDescent="0.25">
      <c r="A149" s="29">
        <v>127</v>
      </c>
      <c r="B149" s="30" t="s">
        <v>393</v>
      </c>
      <c r="C149" s="14" t="s">
        <v>102</v>
      </c>
      <c r="D149" s="30" t="s">
        <v>103</v>
      </c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>
        <v>3</v>
      </c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53">
        <v>0</v>
      </c>
      <c r="DQ149" s="45">
        <v>2</v>
      </c>
      <c r="DR149" s="31">
        <v>1</v>
      </c>
      <c r="DS149" s="70">
        <f>PRODUCT(Таблица1[[#This Row],[РЕЙТИНГ НТЛ]:[РЕГ НТЛ]])</f>
        <v>2</v>
      </c>
      <c r="DT149" s="71">
        <f>SUM(Таблица1[[#This Row],[РЕЙТИНГ DPT]:[РЕЙТИНГ НТЛ]])</f>
        <v>2</v>
      </c>
    </row>
    <row r="150" spans="1:124" x14ac:dyDescent="0.25">
      <c r="A150" s="29">
        <v>163</v>
      </c>
      <c r="B150" s="30" t="s">
        <v>411</v>
      </c>
      <c r="C150" s="14" t="s">
        <v>127</v>
      </c>
      <c r="D150" s="30" t="s">
        <v>129</v>
      </c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>
        <v>4</v>
      </c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53">
        <v>0</v>
      </c>
      <c r="DQ150" s="45">
        <v>1</v>
      </c>
      <c r="DR150" s="31">
        <v>1</v>
      </c>
      <c r="DS150" s="70">
        <f>PRODUCT(Таблица1[[#This Row],[РЕЙТИНГ НТЛ]:[РЕГ НТЛ]])</f>
        <v>1</v>
      </c>
      <c r="DT150" s="71">
        <f>SUM(Таблица1[[#This Row],[РЕЙТИНГ DPT]:[РЕЙТИНГ НТЛ]])</f>
        <v>1</v>
      </c>
    </row>
    <row r="151" spans="1:124" x14ac:dyDescent="0.25">
      <c r="A151" s="29">
        <v>135</v>
      </c>
      <c r="B151" s="30" t="s">
        <v>412</v>
      </c>
      <c r="C151" s="14" t="s">
        <v>104</v>
      </c>
      <c r="D151" s="30" t="s">
        <v>105</v>
      </c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>
        <v>5</v>
      </c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53">
        <v>0</v>
      </c>
      <c r="DQ151" s="45">
        <v>1</v>
      </c>
      <c r="DR151" s="16">
        <v>1</v>
      </c>
      <c r="DS151" s="70">
        <f>PRODUCT(Таблица1[[#This Row],[РЕЙТИНГ НТЛ]:[РЕГ НТЛ]])</f>
        <v>1</v>
      </c>
      <c r="DT151" s="71">
        <f>SUM(Таблица1[[#This Row],[РЕЙТИНГ DPT]:[РЕЙТИНГ НТЛ]])</f>
        <v>1</v>
      </c>
    </row>
    <row r="152" spans="1:124" x14ac:dyDescent="0.25">
      <c r="A152" s="29">
        <v>143</v>
      </c>
      <c r="B152" s="30" t="s">
        <v>404</v>
      </c>
      <c r="C152" s="14" t="s">
        <v>111</v>
      </c>
      <c r="D152" s="30" t="s">
        <v>112</v>
      </c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4"/>
      <c r="BD152" s="34"/>
      <c r="BE152" s="34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>
        <v>6</v>
      </c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53">
        <v>0</v>
      </c>
      <c r="DQ152" s="45">
        <v>1</v>
      </c>
      <c r="DR152" s="31">
        <v>1</v>
      </c>
      <c r="DS152" s="72">
        <f>PRODUCT(Таблица1[[#This Row],[РЕЙТИНГ НТЛ]:[РЕГ НТЛ]])</f>
        <v>1</v>
      </c>
      <c r="DT152" s="71">
        <f>SUM(Таблица1[[#This Row],[РЕЙТИНГ DPT]:[РЕЙТИНГ НТЛ]])</f>
        <v>1</v>
      </c>
    </row>
    <row r="153" spans="1:124" x14ac:dyDescent="0.25">
      <c r="A153" s="29">
        <v>155</v>
      </c>
      <c r="B153" s="30" t="s">
        <v>399</v>
      </c>
      <c r="C153" s="14" t="s">
        <v>127</v>
      </c>
      <c r="D153" s="30" t="s">
        <v>129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>
        <v>7</v>
      </c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53">
        <v>0</v>
      </c>
      <c r="DQ153" s="45">
        <v>0</v>
      </c>
      <c r="DR153" s="31">
        <v>0</v>
      </c>
      <c r="DS153" s="70">
        <f>PRODUCT(Таблица1[[#This Row],[РЕЙТИНГ НТЛ]:[РЕГ НТЛ]])</f>
        <v>0</v>
      </c>
      <c r="DT153" s="71">
        <f>SUM(Таблица1[[#This Row],[РЕЙТИНГ DPT]:[РЕЙТИНГ НТЛ]])</f>
        <v>0</v>
      </c>
    </row>
    <row r="154" spans="1:124" x14ac:dyDescent="0.25">
      <c r="A154" s="29">
        <v>133</v>
      </c>
      <c r="B154" s="30" t="s">
        <v>396</v>
      </c>
      <c r="C154" s="14" t="s">
        <v>102</v>
      </c>
      <c r="D154" s="30" t="s">
        <v>103</v>
      </c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>
        <v>8</v>
      </c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53">
        <v>0</v>
      </c>
      <c r="DQ154" s="45">
        <v>0</v>
      </c>
      <c r="DR154" s="31">
        <v>1</v>
      </c>
      <c r="DS154" s="70">
        <f>PRODUCT(Таблица1[[#This Row],[РЕЙТИНГ НТЛ]:[РЕГ НТЛ]])</f>
        <v>0</v>
      </c>
      <c r="DT154" s="71">
        <f>SUM(Таблица1[[#This Row],[РЕЙТИНГ DPT]:[РЕЙТИНГ НТЛ]])</f>
        <v>0</v>
      </c>
    </row>
    <row r="155" spans="1:124" x14ac:dyDescent="0.25">
      <c r="A155" s="29">
        <v>257</v>
      </c>
      <c r="B155" s="30" t="s">
        <v>402</v>
      </c>
      <c r="C155" s="14" t="s">
        <v>102</v>
      </c>
      <c r="D155" s="30" t="s">
        <v>113</v>
      </c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>
        <v>9</v>
      </c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53">
        <v>0</v>
      </c>
      <c r="DQ155" s="46">
        <v>0</v>
      </c>
      <c r="DR155" s="31">
        <v>1</v>
      </c>
      <c r="DS155" s="70">
        <f>PRODUCT(Таблица1[[#This Row],[РЕЙТИНГ НТЛ]:[РЕГ НТЛ]])</f>
        <v>0</v>
      </c>
      <c r="DT155" s="71">
        <f>SUM(Таблица1[[#This Row],[РЕЙТИНГ DPT]:[РЕЙТИНГ НТЛ]])</f>
        <v>0</v>
      </c>
    </row>
    <row r="156" spans="1:124" x14ac:dyDescent="0.25">
      <c r="A156" s="29">
        <v>159</v>
      </c>
      <c r="B156" s="30" t="s">
        <v>401</v>
      </c>
      <c r="C156" s="14" t="s">
        <v>111</v>
      </c>
      <c r="D156" s="30" t="s">
        <v>112</v>
      </c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>
        <v>13</v>
      </c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53">
        <v>0</v>
      </c>
      <c r="DQ156" s="46">
        <v>0</v>
      </c>
      <c r="DR156" s="31">
        <v>1</v>
      </c>
      <c r="DS156" s="70">
        <f>PRODUCT(Таблица1[[#This Row],[РЕЙТИНГ НТЛ]:[РЕГ НТЛ]])</f>
        <v>0</v>
      </c>
      <c r="DT156" s="71">
        <f>SUM(Таблица1[[#This Row],[РЕЙТИНГ DPT]:[РЕЙТИНГ НТЛ]])</f>
        <v>0</v>
      </c>
    </row>
    <row r="157" spans="1:124" x14ac:dyDescent="0.25">
      <c r="A157" s="29">
        <v>140</v>
      </c>
      <c r="B157" s="30" t="s">
        <v>397</v>
      </c>
      <c r="C157" s="14" t="s">
        <v>102</v>
      </c>
      <c r="D157" s="30" t="s">
        <v>103</v>
      </c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 t="s">
        <v>211</v>
      </c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53">
        <v>0</v>
      </c>
      <c r="DQ157" s="45">
        <v>0</v>
      </c>
      <c r="DR157" s="31">
        <v>1</v>
      </c>
      <c r="DS157" s="70">
        <f>PRODUCT(Таблица1[[#This Row],[РЕЙТИНГ НТЛ]:[РЕГ НТЛ]])</f>
        <v>0</v>
      </c>
      <c r="DT157" s="71">
        <f>SUM(Таблица1[[#This Row],[РЕЙТИНГ DPT]:[РЕЙТИНГ НТЛ]])</f>
        <v>0</v>
      </c>
    </row>
    <row r="158" spans="1:124" x14ac:dyDescent="0.25">
      <c r="A158" s="29">
        <v>132</v>
      </c>
      <c r="B158" s="30" t="s">
        <v>395</v>
      </c>
      <c r="C158" s="14" t="s">
        <v>102</v>
      </c>
      <c r="D158" s="30" t="s">
        <v>103</v>
      </c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 t="s">
        <v>211</v>
      </c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53">
        <v>0</v>
      </c>
      <c r="DQ158" s="63">
        <v>0</v>
      </c>
      <c r="DR158" s="31">
        <v>1</v>
      </c>
      <c r="DS158" s="70">
        <f>PRODUCT(Таблица1[[#This Row],[РЕЙТИНГ НТЛ]:[РЕГ НТЛ]])</f>
        <v>0</v>
      </c>
      <c r="DT158" s="71">
        <f>SUM(Таблица1[[#This Row],[РЕЙТИНГ DPT]:[РЕЙТИНГ НТЛ]])</f>
        <v>0</v>
      </c>
    </row>
    <row r="159" spans="1:124" x14ac:dyDescent="0.25">
      <c r="A159" s="29">
        <v>131</v>
      </c>
      <c r="B159" s="30" t="s">
        <v>394</v>
      </c>
      <c r="C159" s="14" t="s">
        <v>102</v>
      </c>
      <c r="D159" s="30" t="s">
        <v>103</v>
      </c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 t="s">
        <v>211</v>
      </c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53">
        <v>0</v>
      </c>
      <c r="DQ159" s="63">
        <v>0</v>
      </c>
      <c r="DR159" s="31">
        <v>1</v>
      </c>
      <c r="DS159" s="70">
        <f>PRODUCT(Таблица1[[#This Row],[РЕЙТИНГ НТЛ]:[РЕГ НТЛ]])</f>
        <v>0</v>
      </c>
      <c r="DT159" s="71">
        <f>SUM(Таблица1[[#This Row],[РЕЙТИНГ DPT]:[РЕЙТИНГ НТЛ]])</f>
        <v>0</v>
      </c>
    </row>
    <row r="160" spans="1:124" x14ac:dyDescent="0.25">
      <c r="A160" s="29">
        <v>253</v>
      </c>
      <c r="B160" s="30" t="s">
        <v>413</v>
      </c>
      <c r="C160" s="14" t="s">
        <v>104</v>
      </c>
      <c r="D160" s="30" t="s">
        <v>105</v>
      </c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 t="s">
        <v>123</v>
      </c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54">
        <v>0</v>
      </c>
      <c r="DQ160" s="63">
        <v>0</v>
      </c>
      <c r="DR160" s="16">
        <v>1</v>
      </c>
      <c r="DS160" s="70">
        <f>PRODUCT(Таблица1[[#This Row],[РЕЙТИНГ НТЛ]:[РЕГ НТЛ]])</f>
        <v>0</v>
      </c>
      <c r="DT160" s="71">
        <f>SUM(Таблица1[[#This Row],[РЕЙТИНГ DPT]:[РЕЙТИНГ НТЛ]])</f>
        <v>0</v>
      </c>
    </row>
    <row r="161" spans="1:124" x14ac:dyDescent="0.25">
      <c r="A161" s="29">
        <v>152</v>
      </c>
      <c r="B161" s="30" t="s">
        <v>398</v>
      </c>
      <c r="C161" s="14" t="s">
        <v>104</v>
      </c>
      <c r="D161" s="30" t="s">
        <v>105</v>
      </c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 t="s">
        <v>123</v>
      </c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54">
        <v>0</v>
      </c>
      <c r="DQ161" s="63">
        <v>0</v>
      </c>
      <c r="DR161" s="16">
        <v>1</v>
      </c>
      <c r="DS161" s="70">
        <f>PRODUCT(Таблица1[[#This Row],[РЕЙТИНГ НТЛ]:[РЕГ НТЛ]])</f>
        <v>0</v>
      </c>
      <c r="DT161" s="71">
        <f>SUM(Таблица1[[#This Row],[РЕЙТИНГ DPT]:[РЕЙТИНГ НТЛ]])</f>
        <v>0</v>
      </c>
    </row>
    <row r="162" spans="1:124" x14ac:dyDescent="0.25">
      <c r="A162" s="29">
        <v>126</v>
      </c>
      <c r="B162" s="30" t="s">
        <v>334</v>
      </c>
      <c r="C162" s="14" t="s">
        <v>102</v>
      </c>
      <c r="D162" s="30" t="s">
        <v>103</v>
      </c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>
        <v>1</v>
      </c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54">
        <v>0</v>
      </c>
      <c r="DQ162" s="63">
        <v>3</v>
      </c>
      <c r="DR162" s="31">
        <v>1</v>
      </c>
      <c r="DS162" s="70">
        <f>PRODUCT(Таблица1[[#This Row],[РЕЙТИНГ НТЛ]:[РЕГ НТЛ]])</f>
        <v>3</v>
      </c>
      <c r="DT162" s="71">
        <f>SUM(Таблица1[[#This Row],[РЕЙТИНГ DPT]:[РЕЙТИНГ НТЛ]])</f>
        <v>3</v>
      </c>
    </row>
    <row r="163" spans="1:124" x14ac:dyDescent="0.25">
      <c r="A163" s="29">
        <v>123</v>
      </c>
      <c r="B163" s="30" t="s">
        <v>364</v>
      </c>
      <c r="C163" s="14" t="s">
        <v>102</v>
      </c>
      <c r="D163" s="30" t="s">
        <v>103</v>
      </c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>
        <v>2</v>
      </c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54">
        <v>0</v>
      </c>
      <c r="DQ163" s="63">
        <v>2</v>
      </c>
      <c r="DR163" s="31">
        <v>1</v>
      </c>
      <c r="DS163" s="70">
        <f>PRODUCT(Таблица1[[#This Row],[РЕЙТИНГ НТЛ]:[РЕГ НТЛ]])</f>
        <v>2</v>
      </c>
      <c r="DT163" s="71">
        <f>SUM(Таблица1[[#This Row],[РЕЙТИНГ DPT]:[РЕЙТИНГ НТЛ]])</f>
        <v>2</v>
      </c>
    </row>
    <row r="164" spans="1:124" x14ac:dyDescent="0.25">
      <c r="A164" s="29">
        <v>107</v>
      </c>
      <c r="B164" s="30" t="s">
        <v>328</v>
      </c>
      <c r="C164" s="14" t="s">
        <v>102</v>
      </c>
      <c r="D164" s="30" t="s">
        <v>103</v>
      </c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>
        <v>3</v>
      </c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54">
        <v>0</v>
      </c>
      <c r="DQ164" s="63">
        <v>2</v>
      </c>
      <c r="DR164" s="31">
        <v>1</v>
      </c>
      <c r="DS164" s="70">
        <f>PRODUCT(Таблица1[[#This Row],[РЕЙТИНГ НТЛ]:[РЕГ НТЛ]])</f>
        <v>2</v>
      </c>
      <c r="DT164" s="71">
        <f>SUM(Таблица1[[#This Row],[РЕЙТИНГ DPT]:[РЕЙТИНГ НТЛ]])</f>
        <v>2</v>
      </c>
    </row>
    <row r="165" spans="1:124" x14ac:dyDescent="0.25">
      <c r="A165" s="29">
        <v>108</v>
      </c>
      <c r="B165" s="30" t="s">
        <v>329</v>
      </c>
      <c r="C165" s="14" t="s">
        <v>102</v>
      </c>
      <c r="D165" s="30" t="s">
        <v>103</v>
      </c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>
        <v>4</v>
      </c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54">
        <v>0</v>
      </c>
      <c r="DQ165" s="63">
        <v>1</v>
      </c>
      <c r="DR165" s="31">
        <v>1</v>
      </c>
      <c r="DS165" s="70">
        <f>PRODUCT(Таблица1[[#This Row],[РЕЙТИНГ НТЛ]:[РЕГ НТЛ]])</f>
        <v>1</v>
      </c>
      <c r="DT165" s="71">
        <f>SUM(Таблица1[[#This Row],[РЕЙТИНГ DPT]:[РЕЙТИНГ НТЛ]])</f>
        <v>1</v>
      </c>
    </row>
    <row r="166" spans="1:124" x14ac:dyDescent="0.25">
      <c r="A166" s="29">
        <v>120</v>
      </c>
      <c r="B166" s="30" t="s">
        <v>344</v>
      </c>
      <c r="C166" s="14" t="s">
        <v>106</v>
      </c>
      <c r="D166" s="30" t="s">
        <v>107</v>
      </c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>
        <v>5</v>
      </c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53">
        <v>0</v>
      </c>
      <c r="DQ166" s="63">
        <v>1</v>
      </c>
      <c r="DR166" s="16">
        <v>1</v>
      </c>
      <c r="DS166" s="70">
        <f>PRODUCT(Таблица1[[#This Row],[РЕЙТИНГ НТЛ]:[РЕГ НТЛ]])</f>
        <v>1</v>
      </c>
      <c r="DT166" s="71">
        <f>SUM(Таблица1[[#This Row],[РЕЙТИНГ DPT]:[РЕЙТИНГ НТЛ]])</f>
        <v>1</v>
      </c>
    </row>
    <row r="167" spans="1:124" x14ac:dyDescent="0.25">
      <c r="A167" s="33">
        <v>125</v>
      </c>
      <c r="B167" s="30" t="s">
        <v>326</v>
      </c>
      <c r="C167" s="14" t="s">
        <v>106</v>
      </c>
      <c r="D167" s="34" t="s">
        <v>186</v>
      </c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>
        <v>6</v>
      </c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56">
        <v>0</v>
      </c>
      <c r="DQ167" s="63">
        <v>1</v>
      </c>
      <c r="DR167" s="19">
        <v>1</v>
      </c>
      <c r="DS167" s="72">
        <f>PRODUCT(Таблица1[[#This Row],[РЕЙТИНГ НТЛ]:[РЕГ НТЛ]])</f>
        <v>1</v>
      </c>
      <c r="DT167" s="71">
        <f>SUM(Таблица1[[#This Row],[РЕЙТИНГ DPT]:[РЕЙТИНГ НТЛ]])</f>
        <v>1</v>
      </c>
    </row>
    <row r="168" spans="1:124" x14ac:dyDescent="0.25">
      <c r="A168" s="29">
        <v>98</v>
      </c>
      <c r="B168" s="30" t="s">
        <v>330</v>
      </c>
      <c r="C168" s="14" t="s">
        <v>104</v>
      </c>
      <c r="D168" s="30" t="s">
        <v>105</v>
      </c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>
        <v>7</v>
      </c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54">
        <v>0</v>
      </c>
      <c r="DQ168" s="63">
        <v>0</v>
      </c>
      <c r="DR168" s="16">
        <v>1</v>
      </c>
      <c r="DS168" s="70">
        <f>PRODUCT(Таблица1[[#This Row],[РЕЙТИНГ НТЛ]:[РЕГ НТЛ]])</f>
        <v>0</v>
      </c>
      <c r="DT168" s="71">
        <f>SUM(Таблица1[[#This Row],[РЕЙТИНГ DPT]:[РЕЙТИНГ НТЛ]])</f>
        <v>0</v>
      </c>
    </row>
    <row r="169" spans="1:124" x14ac:dyDescent="0.25">
      <c r="A169" s="33">
        <v>85</v>
      </c>
      <c r="B169" s="34" t="s">
        <v>365</v>
      </c>
      <c r="C169" s="14" t="s">
        <v>102</v>
      </c>
      <c r="D169" s="34" t="s">
        <v>103</v>
      </c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 t="s">
        <v>149</v>
      </c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56">
        <v>0</v>
      </c>
      <c r="DQ169" s="63">
        <v>0</v>
      </c>
      <c r="DR169" s="35">
        <v>0</v>
      </c>
      <c r="DS169" s="72">
        <f>PRODUCT(Таблица1[[#This Row],[РЕЙТИНГ НТЛ]:[РЕГ НТЛ]])</f>
        <v>0</v>
      </c>
      <c r="DT169" s="71">
        <f>SUM(Таблица1[[#This Row],[РЕЙТИНГ DPT]:[РЕЙТИНГ НТЛ]])</f>
        <v>0</v>
      </c>
    </row>
    <row r="170" spans="1:124" x14ac:dyDescent="0.25">
      <c r="A170" s="29">
        <v>92</v>
      </c>
      <c r="B170" s="30" t="s">
        <v>368</v>
      </c>
      <c r="C170" s="14" t="s">
        <v>102</v>
      </c>
      <c r="D170" s="30" t="s">
        <v>103</v>
      </c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 t="s">
        <v>149</v>
      </c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53">
        <v>0</v>
      </c>
      <c r="DQ170" s="63">
        <v>0</v>
      </c>
      <c r="DR170" s="31">
        <v>1</v>
      </c>
      <c r="DS170" s="70">
        <f>PRODUCT(Таблица1[[#This Row],[РЕЙТИНГ НТЛ]:[РЕГ НТЛ]])</f>
        <v>0</v>
      </c>
      <c r="DT170" s="71">
        <f>SUM(Таблица1[[#This Row],[РЕЙТИНГ DPT]:[РЕЙТИНГ НТЛ]])</f>
        <v>0</v>
      </c>
    </row>
    <row r="171" spans="1:124" x14ac:dyDescent="0.25">
      <c r="A171" s="29">
        <v>243</v>
      </c>
      <c r="B171" s="30" t="s">
        <v>331</v>
      </c>
      <c r="C171" s="14" t="s">
        <v>111</v>
      </c>
      <c r="D171" s="30" t="s">
        <v>112</v>
      </c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 t="s">
        <v>150</v>
      </c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53">
        <v>0</v>
      </c>
      <c r="DQ171" s="63">
        <v>0</v>
      </c>
      <c r="DR171" s="31">
        <v>1</v>
      </c>
      <c r="DS171" s="70">
        <f>PRODUCT(Таблица1[[#This Row],[РЕЙТИНГ НТЛ]:[РЕГ НТЛ]])</f>
        <v>0</v>
      </c>
      <c r="DT171" s="71">
        <f>SUM(Таблица1[[#This Row],[РЕЙТИНГ DPT]:[РЕЙТИНГ НТЛ]])</f>
        <v>0</v>
      </c>
    </row>
    <row r="172" spans="1:124" x14ac:dyDescent="0.25">
      <c r="A172" s="29">
        <v>251</v>
      </c>
      <c r="B172" s="30" t="s">
        <v>361</v>
      </c>
      <c r="C172" s="14" t="s">
        <v>111</v>
      </c>
      <c r="D172" s="30" t="s">
        <v>112</v>
      </c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 t="s">
        <v>150</v>
      </c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53">
        <v>0</v>
      </c>
      <c r="DQ172" s="63">
        <v>0</v>
      </c>
      <c r="DR172" s="31">
        <v>0</v>
      </c>
      <c r="DS172" s="70">
        <f>PRODUCT(Таблица1[[#This Row],[РЕЙТИНГ НТЛ]:[РЕГ НТЛ]])</f>
        <v>0</v>
      </c>
      <c r="DT172" s="71">
        <f>SUM(Таблица1[[#This Row],[РЕЙТИНГ DPT]:[РЕЙТИНГ НТЛ]])</f>
        <v>0</v>
      </c>
    </row>
    <row r="173" spans="1:124" x14ac:dyDescent="0.25">
      <c r="A173" s="29">
        <v>116</v>
      </c>
      <c r="B173" s="30" t="s">
        <v>367</v>
      </c>
      <c r="C173" s="14" t="s">
        <v>190</v>
      </c>
      <c r="D173" s="30" t="s">
        <v>185</v>
      </c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 t="s">
        <v>125</v>
      </c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54">
        <v>0</v>
      </c>
      <c r="DQ173" s="63">
        <v>0</v>
      </c>
      <c r="DR173" s="16">
        <v>0</v>
      </c>
      <c r="DS173" s="70">
        <f>PRODUCT(Таблица1[[#This Row],[РЕЙТИНГ НТЛ]:[РЕГ НТЛ]])</f>
        <v>0</v>
      </c>
      <c r="DT173" s="71">
        <f>SUM(Таблица1[[#This Row],[РЕЙТИНГ DPT]:[РЕЙТИНГ НТЛ]])</f>
        <v>0</v>
      </c>
    </row>
    <row r="174" spans="1:124" x14ac:dyDescent="0.25">
      <c r="A174" s="29">
        <v>105</v>
      </c>
      <c r="B174" s="30" t="s">
        <v>366</v>
      </c>
      <c r="C174" s="14" t="s">
        <v>190</v>
      </c>
      <c r="D174" s="30" t="s">
        <v>185</v>
      </c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 t="s">
        <v>125</v>
      </c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53">
        <v>0</v>
      </c>
      <c r="DQ174" s="63">
        <v>0</v>
      </c>
      <c r="DR174" s="16">
        <v>0</v>
      </c>
      <c r="DS174" s="70">
        <f>PRODUCT(Таблица1[[#This Row],[РЕЙТИНГ НТЛ]:[РЕГ НТЛ]])</f>
        <v>0</v>
      </c>
      <c r="DT174" s="71">
        <f>SUM(Таблица1[[#This Row],[РЕЙТИНГ DPT]:[РЕЙТИНГ НТЛ]])</f>
        <v>0</v>
      </c>
    </row>
    <row r="175" spans="1:124" x14ac:dyDescent="0.25">
      <c r="A175" s="29">
        <v>250</v>
      </c>
      <c r="B175" s="30" t="s">
        <v>360</v>
      </c>
      <c r="C175" s="14" t="s">
        <v>111</v>
      </c>
      <c r="D175" s="30" t="s">
        <v>112</v>
      </c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 t="s">
        <v>197</v>
      </c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53">
        <v>0</v>
      </c>
      <c r="DQ175" s="63">
        <v>0</v>
      </c>
      <c r="DR175" s="31">
        <v>1</v>
      </c>
      <c r="DS175" s="70">
        <f>PRODUCT(Таблица1[[#This Row],[РЕЙТИНГ НТЛ]:[РЕГ НТЛ]])</f>
        <v>0</v>
      </c>
      <c r="DT175" s="71">
        <f>SUM(Таблица1[[#This Row],[РЕЙТИНГ DPT]:[РЕЙТИНГ НТЛ]])</f>
        <v>0</v>
      </c>
    </row>
    <row r="176" spans="1:124" x14ac:dyDescent="0.25">
      <c r="A176" s="29">
        <v>78</v>
      </c>
      <c r="B176" s="30" t="s">
        <v>351</v>
      </c>
      <c r="C176" s="14" t="s">
        <v>111</v>
      </c>
      <c r="D176" s="30" t="s">
        <v>112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 t="s">
        <v>197</v>
      </c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53">
        <v>0</v>
      </c>
      <c r="DQ176" s="63">
        <v>0</v>
      </c>
      <c r="DR176" s="31">
        <v>1</v>
      </c>
      <c r="DS176" s="70">
        <f>PRODUCT(Таблица1[[#This Row],[РЕЙТИНГ НТЛ]:[РЕГ НТЛ]])</f>
        <v>0</v>
      </c>
      <c r="DT176" s="71">
        <f>SUM(Таблица1[[#This Row],[РЕЙТИНГ DPT]:[РЕЙТИНГ НТЛ]])</f>
        <v>0</v>
      </c>
    </row>
    <row r="177" spans="1:124" x14ac:dyDescent="0.25">
      <c r="A177" s="29">
        <v>117</v>
      </c>
      <c r="B177" s="30" t="s">
        <v>339</v>
      </c>
      <c r="C177" s="14" t="s">
        <v>111</v>
      </c>
      <c r="D177" s="30" t="s">
        <v>112</v>
      </c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 t="s">
        <v>197</v>
      </c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53">
        <v>0</v>
      </c>
      <c r="DQ177" s="63">
        <v>0</v>
      </c>
      <c r="DR177" s="31">
        <v>1</v>
      </c>
      <c r="DS177" s="70">
        <f>PRODUCT(Таблица1[[#This Row],[РЕЙТИНГ НТЛ]:[РЕГ НТЛ]])</f>
        <v>0</v>
      </c>
      <c r="DT177" s="71">
        <f>SUM(Таблица1[[#This Row],[РЕЙТИНГ DPT]:[РЕЙТИНГ НТЛ]])</f>
        <v>0</v>
      </c>
    </row>
    <row r="178" spans="1:124" x14ac:dyDescent="0.25">
      <c r="A178" s="29">
        <v>254</v>
      </c>
      <c r="B178" s="30" t="s">
        <v>350</v>
      </c>
      <c r="C178" s="14" t="s">
        <v>111</v>
      </c>
      <c r="D178" s="30" t="s">
        <v>112</v>
      </c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 t="s">
        <v>197</v>
      </c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53">
        <v>0</v>
      </c>
      <c r="DQ178" s="63">
        <v>0</v>
      </c>
      <c r="DR178" s="31">
        <v>0</v>
      </c>
      <c r="DS178" s="70">
        <f>PRODUCT(Таблица1[[#This Row],[РЕЙТИНГ НТЛ]:[РЕГ НТЛ]])</f>
        <v>0</v>
      </c>
      <c r="DT178" s="71">
        <f>SUM(Таблица1[[#This Row],[РЕЙТИНГ DPT]:[РЕЙТИНГ НТЛ]])</f>
        <v>0</v>
      </c>
    </row>
    <row r="179" spans="1:124" x14ac:dyDescent="0.25">
      <c r="A179" s="29">
        <v>242</v>
      </c>
      <c r="B179" s="30" t="s">
        <v>357</v>
      </c>
      <c r="C179" s="14" t="s">
        <v>111</v>
      </c>
      <c r="D179" s="30" t="s">
        <v>112</v>
      </c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 t="s">
        <v>197</v>
      </c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53">
        <v>0</v>
      </c>
      <c r="DQ179" s="63">
        <v>0</v>
      </c>
      <c r="DR179" s="31">
        <v>0</v>
      </c>
      <c r="DS179" s="70">
        <f>PRODUCT(Таблица1[[#This Row],[РЕЙТИНГ НТЛ]:[РЕГ НТЛ]])</f>
        <v>0</v>
      </c>
      <c r="DT179" s="71">
        <f>SUM(Таблица1[[#This Row],[РЕЙТИНГ DPT]:[РЕЙТИНГ НТЛ]])</f>
        <v>0</v>
      </c>
    </row>
    <row r="180" spans="1:124" x14ac:dyDescent="0.25">
      <c r="A180" s="29">
        <v>80</v>
      </c>
      <c r="B180" s="30" t="s">
        <v>369</v>
      </c>
      <c r="C180" s="14" t="s">
        <v>111</v>
      </c>
      <c r="D180" s="30" t="s">
        <v>112</v>
      </c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 t="s">
        <v>126</v>
      </c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54">
        <v>0</v>
      </c>
      <c r="DQ180" s="63">
        <v>0</v>
      </c>
      <c r="DR180" s="31">
        <v>1</v>
      </c>
      <c r="DS180" s="70">
        <f>PRODUCT(Таблица1[[#This Row],[РЕЙТИНГ НТЛ]:[РЕГ НТЛ]])</f>
        <v>0</v>
      </c>
      <c r="DT180" s="71">
        <f>SUM(Таблица1[[#This Row],[РЕЙТИНГ DPT]:[РЕЙТИНГ НТЛ]])</f>
        <v>0</v>
      </c>
    </row>
    <row r="181" spans="1:124" x14ac:dyDescent="0.25">
      <c r="A181" s="29">
        <v>118</v>
      </c>
      <c r="B181" s="30" t="s">
        <v>332</v>
      </c>
      <c r="C181" s="14" t="s">
        <v>104</v>
      </c>
      <c r="D181" s="30" t="s">
        <v>105</v>
      </c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 t="s">
        <v>126</v>
      </c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54">
        <v>0</v>
      </c>
      <c r="DQ181" s="63">
        <v>0</v>
      </c>
      <c r="DR181" s="16">
        <v>1</v>
      </c>
      <c r="DS181" s="70">
        <f>PRODUCT(Таблица1[[#This Row],[РЕЙТИНГ НТЛ]:[РЕГ НТЛ]])</f>
        <v>0</v>
      </c>
      <c r="DT181" s="71">
        <f>SUM(Таблица1[[#This Row],[РЕЙТИНГ DPT]:[РЕЙТИНГ НТЛ]])</f>
        <v>0</v>
      </c>
    </row>
    <row r="182" spans="1:124" x14ac:dyDescent="0.25">
      <c r="A182" s="29">
        <v>113</v>
      </c>
      <c r="B182" s="30" t="s">
        <v>335</v>
      </c>
      <c r="C182" s="14" t="s">
        <v>116</v>
      </c>
      <c r="D182" s="30" t="s">
        <v>148</v>
      </c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 t="s">
        <v>126</v>
      </c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53">
        <v>0</v>
      </c>
      <c r="DQ182" s="63">
        <v>0</v>
      </c>
      <c r="DR182" s="16">
        <v>0</v>
      </c>
      <c r="DS182" s="70">
        <f>PRODUCT(Таблица1[[#This Row],[РЕЙТИНГ НТЛ]:[РЕГ НТЛ]])</f>
        <v>0</v>
      </c>
      <c r="DT182" s="71">
        <f>SUM(Таблица1[[#This Row],[РЕЙТИНГ DPT]:[РЕЙТИНГ НТЛ]])</f>
        <v>0</v>
      </c>
    </row>
    <row r="183" spans="1:124" x14ac:dyDescent="0.25">
      <c r="A183" s="13">
        <v>45</v>
      </c>
      <c r="B183" s="14" t="s">
        <v>430</v>
      </c>
      <c r="C183" s="14" t="s">
        <v>104</v>
      </c>
      <c r="D183" s="14" t="s">
        <v>105</v>
      </c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>
        <v>1</v>
      </c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54">
        <v>0</v>
      </c>
      <c r="DQ183" s="80">
        <v>6</v>
      </c>
      <c r="DR183" s="16">
        <v>1</v>
      </c>
      <c r="DS183" s="41">
        <f>PRODUCT(Таблица1[[#This Row],[РЕЙТИНГ НТЛ]:[РЕГ НТЛ]])</f>
        <v>6</v>
      </c>
      <c r="DT183" s="71">
        <f>SUM(Таблица1[[#This Row],[РЕЙТИНГ DPT]:[РЕЙТИНГ НТЛ]])</f>
        <v>6</v>
      </c>
    </row>
    <row r="184" spans="1:124" x14ac:dyDescent="0.25">
      <c r="A184" s="29">
        <v>106</v>
      </c>
      <c r="B184" s="14" t="s">
        <v>416</v>
      </c>
      <c r="C184" s="14" t="s">
        <v>102</v>
      </c>
      <c r="D184" s="30" t="s">
        <v>103</v>
      </c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>
        <v>2</v>
      </c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54">
        <v>0</v>
      </c>
      <c r="DQ184" s="63">
        <v>4</v>
      </c>
      <c r="DR184" s="31">
        <v>1</v>
      </c>
      <c r="DS184" s="70">
        <f>PRODUCT(Таблица1[[#This Row],[РЕЙТИНГ НТЛ]:[РЕГ НТЛ]])</f>
        <v>4</v>
      </c>
      <c r="DT184" s="71">
        <f>SUM(Таблица1[[#This Row],[РЕЙТИНГ DPT]:[РЕЙТИНГ НТЛ]])</f>
        <v>4</v>
      </c>
    </row>
    <row r="185" spans="1:124" x14ac:dyDescent="0.25">
      <c r="A185" s="33">
        <v>92</v>
      </c>
      <c r="B185" s="18" t="s">
        <v>426</v>
      </c>
      <c r="C185" s="14" t="s">
        <v>102</v>
      </c>
      <c r="D185" s="34" t="s">
        <v>103</v>
      </c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>
        <v>3</v>
      </c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56">
        <v>0</v>
      </c>
      <c r="DQ185" s="63">
        <v>4</v>
      </c>
      <c r="DR185" s="35">
        <v>1</v>
      </c>
      <c r="DS185" s="72">
        <f>PRODUCT(Таблица1[[#This Row],[РЕЙТИНГ НТЛ]:[РЕГ НТЛ]])</f>
        <v>4</v>
      </c>
      <c r="DT185" s="71">
        <f>SUM(Таблица1[[#This Row],[РЕЙТИНГ DPT]:[РЕЙТИНГ НТЛ]])</f>
        <v>4</v>
      </c>
    </row>
    <row r="186" spans="1:124" x14ac:dyDescent="0.25">
      <c r="A186" s="29">
        <v>102</v>
      </c>
      <c r="B186" s="14" t="s">
        <v>418</v>
      </c>
      <c r="C186" s="14" t="s">
        <v>102</v>
      </c>
      <c r="D186" s="30" t="s">
        <v>103</v>
      </c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>
        <v>4</v>
      </c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53">
        <v>0</v>
      </c>
      <c r="DQ186" s="63">
        <v>2</v>
      </c>
      <c r="DR186" s="16">
        <v>1</v>
      </c>
      <c r="DS186" s="70">
        <f>PRODUCT(Таблица1[[#This Row],[РЕЙТИНГ НТЛ]:[РЕГ НТЛ]])</f>
        <v>2</v>
      </c>
      <c r="DT186" s="71">
        <f>SUM(Таблица1[[#This Row],[РЕЙТИНГ DPT]:[РЕЙТИНГ НТЛ]])</f>
        <v>2</v>
      </c>
    </row>
    <row r="187" spans="1:124" x14ac:dyDescent="0.25">
      <c r="A187" s="29">
        <v>79</v>
      </c>
      <c r="B187" s="14" t="s">
        <v>429</v>
      </c>
      <c r="C187" s="14" t="s">
        <v>111</v>
      </c>
      <c r="D187" s="30" t="s">
        <v>112</v>
      </c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>
        <v>5</v>
      </c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53">
        <v>0</v>
      </c>
      <c r="DQ187" s="63">
        <v>2</v>
      </c>
      <c r="DR187" s="16">
        <v>0.5</v>
      </c>
      <c r="DS187" s="70">
        <f>PRODUCT(Таблица1[[#This Row],[РЕЙТИНГ НТЛ]:[РЕГ НТЛ]])</f>
        <v>1</v>
      </c>
      <c r="DT187" s="71">
        <f>SUM(Таблица1[[#This Row],[РЕЙТИНГ DPT]:[РЕЙТИНГ НТЛ]])</f>
        <v>2</v>
      </c>
    </row>
    <row r="188" spans="1:124" x14ac:dyDescent="0.25">
      <c r="A188" s="29">
        <v>81</v>
      </c>
      <c r="B188" s="14" t="s">
        <v>427</v>
      </c>
      <c r="C188" s="14" t="s">
        <v>111</v>
      </c>
      <c r="D188" s="30" t="s">
        <v>112</v>
      </c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>
        <v>6</v>
      </c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53">
        <v>0</v>
      </c>
      <c r="DQ188" s="63">
        <v>2</v>
      </c>
      <c r="DR188" s="31">
        <v>1</v>
      </c>
      <c r="DS188" s="70">
        <f>PRODUCT(Таблица1[[#This Row],[РЕЙТИНГ НТЛ]:[РЕГ НТЛ]])</f>
        <v>2</v>
      </c>
      <c r="DT188" s="71">
        <f>SUM(Таблица1[[#This Row],[РЕЙТИНГ DPT]:[РЕЙТИНГ НТЛ]])</f>
        <v>2</v>
      </c>
    </row>
    <row r="189" spans="1:124" x14ac:dyDescent="0.25">
      <c r="A189" s="29">
        <v>87</v>
      </c>
      <c r="B189" s="14" t="s">
        <v>423</v>
      </c>
      <c r="C189" s="14" t="s">
        <v>102</v>
      </c>
      <c r="D189" s="30" t="s">
        <v>103</v>
      </c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>
        <v>7</v>
      </c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54">
        <v>0</v>
      </c>
      <c r="DQ189" s="63">
        <v>0</v>
      </c>
      <c r="DR189" s="16">
        <v>1</v>
      </c>
      <c r="DS189" s="70">
        <f>PRODUCT(Таблица1[[#This Row],[РЕЙТИНГ НТЛ]:[РЕГ НТЛ]])</f>
        <v>0</v>
      </c>
      <c r="DT189" s="71">
        <f>SUM(Таблица1[[#This Row],[РЕЙТИНГ DPT]:[РЕЙТИНГ НТЛ]])</f>
        <v>0</v>
      </c>
    </row>
    <row r="190" spans="1:124" x14ac:dyDescent="0.25">
      <c r="A190" s="29">
        <v>105</v>
      </c>
      <c r="B190" s="14" t="s">
        <v>438</v>
      </c>
      <c r="C190" s="14" t="s">
        <v>190</v>
      </c>
      <c r="D190" s="30" t="s">
        <v>185</v>
      </c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>
        <v>8</v>
      </c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54">
        <v>0</v>
      </c>
      <c r="DQ190" s="63">
        <v>0</v>
      </c>
      <c r="DR190" s="16">
        <v>0</v>
      </c>
      <c r="DS190" s="70">
        <f>PRODUCT(Таблица1[[#This Row],[РЕЙТИНГ НТЛ]:[РЕГ НТЛ]])</f>
        <v>0</v>
      </c>
      <c r="DT190" s="71">
        <f>SUM(Таблица1[[#This Row],[РЕЙТИНГ DPT]:[РЕЙТИНГ НТЛ]])</f>
        <v>0</v>
      </c>
    </row>
    <row r="191" spans="1:124" x14ac:dyDescent="0.25">
      <c r="A191" s="13">
        <v>119</v>
      </c>
      <c r="B191" s="14" t="s">
        <v>322</v>
      </c>
      <c r="C191" s="14" t="s">
        <v>102</v>
      </c>
      <c r="D191" s="14" t="s">
        <v>103</v>
      </c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>
        <v>1</v>
      </c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54">
        <v>0</v>
      </c>
      <c r="DQ191" s="80">
        <v>3</v>
      </c>
      <c r="DR191" s="31">
        <v>1</v>
      </c>
      <c r="DS191" s="41">
        <f>PRODUCT(Таблица1[[#This Row],[РЕЙТИНГ НТЛ]:[РЕГ НТЛ]])</f>
        <v>3</v>
      </c>
      <c r="DT191" s="71">
        <f>SUM(Таблица1[[#This Row],[РЕЙТИНГ DPT]:[РЕЙТИНГ НТЛ]])</f>
        <v>3</v>
      </c>
    </row>
    <row r="192" spans="1:124" x14ac:dyDescent="0.25">
      <c r="A192" s="13">
        <v>91</v>
      </c>
      <c r="B192" s="14" t="s">
        <v>317</v>
      </c>
      <c r="C192" s="14" t="s">
        <v>102</v>
      </c>
      <c r="D192" s="14" t="s">
        <v>103</v>
      </c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>
        <v>2</v>
      </c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54">
        <v>0</v>
      </c>
      <c r="DQ192" s="80">
        <v>2</v>
      </c>
      <c r="DR192" s="16">
        <v>1</v>
      </c>
      <c r="DS192" s="41">
        <f>PRODUCT(Таблица1[[#This Row],[РЕЙТИНГ НТЛ]:[РЕГ НТЛ]])</f>
        <v>2</v>
      </c>
      <c r="DT192" s="71">
        <f>SUM(Таблица1[[#This Row],[РЕЙТИНГ DPT]:[РЕЙТИНГ НТЛ]])</f>
        <v>2</v>
      </c>
    </row>
    <row r="193" spans="1:124" x14ac:dyDescent="0.25">
      <c r="A193" s="21">
        <v>93</v>
      </c>
      <c r="B193" s="18" t="s">
        <v>327</v>
      </c>
      <c r="C193" s="14" t="s">
        <v>102</v>
      </c>
      <c r="D193" s="18" t="s">
        <v>103</v>
      </c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>
        <v>3</v>
      </c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56">
        <v>0</v>
      </c>
      <c r="DQ193" s="80">
        <v>2</v>
      </c>
      <c r="DR193" s="19">
        <v>1</v>
      </c>
      <c r="DS193" s="42">
        <f>PRODUCT(Таблица1[[#This Row],[РЕЙТИНГ НТЛ]:[РЕГ НТЛ]])</f>
        <v>2</v>
      </c>
      <c r="DT193" s="71">
        <f>SUM(Таблица1[[#This Row],[РЕЙТИНГ DPT]:[РЕЙТИНГ НТЛ]])</f>
        <v>2</v>
      </c>
    </row>
    <row r="194" spans="1:124" x14ac:dyDescent="0.25">
      <c r="A194" s="13">
        <v>96</v>
      </c>
      <c r="B194" s="14" t="s">
        <v>321</v>
      </c>
      <c r="C194" s="14" t="s">
        <v>190</v>
      </c>
      <c r="D194" s="14" t="s">
        <v>185</v>
      </c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>
        <v>4</v>
      </c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54">
        <v>0</v>
      </c>
      <c r="DQ194" s="80">
        <v>1</v>
      </c>
      <c r="DR194" s="16">
        <v>0</v>
      </c>
      <c r="DS194" s="41">
        <f>PRODUCT(Таблица1[[#This Row],[РЕЙТИНГ НТЛ]:[РЕГ НТЛ]])</f>
        <v>0</v>
      </c>
      <c r="DT194" s="71">
        <f>SUM(Таблица1[[#This Row],[РЕЙТИНГ DPT]:[РЕЙТИНГ НТЛ]])</f>
        <v>1</v>
      </c>
    </row>
    <row r="195" spans="1:124" x14ac:dyDescent="0.25">
      <c r="A195" s="13">
        <v>83</v>
      </c>
      <c r="B195" s="14" t="s">
        <v>333</v>
      </c>
      <c r="C195" s="14" t="s">
        <v>106</v>
      </c>
      <c r="D195" s="14" t="s">
        <v>109</v>
      </c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>
        <v>5</v>
      </c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54">
        <v>0</v>
      </c>
      <c r="DQ195" s="80">
        <v>1</v>
      </c>
      <c r="DR195" s="16">
        <v>1</v>
      </c>
      <c r="DS195" s="41">
        <f>PRODUCT(Таблица1[[#This Row],[РЕЙТИНГ НТЛ]:[РЕГ НТЛ]])</f>
        <v>1</v>
      </c>
      <c r="DT195" s="71">
        <f>SUM(Таблица1[[#This Row],[РЕЙТИНГ DPT]:[РЕЙТИНГ НТЛ]])</f>
        <v>1</v>
      </c>
    </row>
    <row r="196" spans="1:124" x14ac:dyDescent="0.25">
      <c r="A196" s="13">
        <v>115</v>
      </c>
      <c r="B196" s="14" t="s">
        <v>320</v>
      </c>
      <c r="C196" s="14" t="s">
        <v>106</v>
      </c>
      <c r="D196" s="14" t="s">
        <v>110</v>
      </c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>
        <v>6</v>
      </c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54">
        <v>0</v>
      </c>
      <c r="DQ196" s="80">
        <v>1</v>
      </c>
      <c r="DR196" s="16">
        <v>1</v>
      </c>
      <c r="DS196" s="41">
        <f>PRODUCT(Таблица1[[#This Row],[РЕЙТИНГ НТЛ]:[РЕГ НТЛ]])</f>
        <v>1</v>
      </c>
      <c r="DT196" s="71">
        <f>SUM(Таблица1[[#This Row],[РЕЙТИНГ DPT]:[РЕЙТИНГ НТЛ]])</f>
        <v>1</v>
      </c>
    </row>
    <row r="197" spans="1:124" x14ac:dyDescent="0.25">
      <c r="A197" s="21">
        <v>120</v>
      </c>
      <c r="B197" s="18" t="s">
        <v>344</v>
      </c>
      <c r="C197" s="14" t="s">
        <v>106</v>
      </c>
      <c r="D197" s="18" t="s">
        <v>107</v>
      </c>
      <c r="E197" s="27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>
        <v>7</v>
      </c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56">
        <v>0</v>
      </c>
      <c r="DQ197" s="63">
        <v>0</v>
      </c>
      <c r="DR197" s="19">
        <v>1</v>
      </c>
      <c r="DS197" s="42">
        <f>PRODUCT(Таблица1[[#This Row],[РЕЙТИНГ НТЛ]:[РЕГ НТЛ]])</f>
        <v>0</v>
      </c>
      <c r="DT197" s="71">
        <f>SUM(Таблица1[[#This Row],[РЕЙТИНГ DPT]:[РЕЙТИНГ НТЛ]])</f>
        <v>0</v>
      </c>
    </row>
    <row r="198" spans="1:124" x14ac:dyDescent="0.25">
      <c r="A198" s="13">
        <v>119</v>
      </c>
      <c r="B198" s="14" t="s">
        <v>322</v>
      </c>
      <c r="C198" s="14" t="s">
        <v>102</v>
      </c>
      <c r="D198" s="14" t="s">
        <v>103</v>
      </c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>
        <v>1</v>
      </c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54">
        <v>0</v>
      </c>
      <c r="DQ198" s="80">
        <v>3</v>
      </c>
      <c r="DR198" s="31">
        <v>1</v>
      </c>
      <c r="DS198" s="41">
        <f>PRODUCT(Таблица1[[#This Row],[РЕЙТИНГ НТЛ]:[РЕГ НТЛ]])</f>
        <v>3</v>
      </c>
      <c r="DT198" s="71">
        <f>SUM(Таблица1[[#This Row],[РЕЙТИНГ DPT]:[РЕЙТИНГ НТЛ]])</f>
        <v>3</v>
      </c>
    </row>
    <row r="199" spans="1:124" x14ac:dyDescent="0.25">
      <c r="A199" s="13">
        <v>93</v>
      </c>
      <c r="B199" s="14" t="s">
        <v>327</v>
      </c>
      <c r="C199" s="14" t="s">
        <v>102</v>
      </c>
      <c r="D199" s="14" t="s">
        <v>103</v>
      </c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>
        <v>2</v>
      </c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54">
        <v>0</v>
      </c>
      <c r="DQ199" s="80">
        <v>2</v>
      </c>
      <c r="DR199" s="16">
        <v>1</v>
      </c>
      <c r="DS199" s="41">
        <f>PRODUCT(Таблица1[[#This Row],[РЕЙТИНГ НТЛ]:[РЕГ НТЛ]])</f>
        <v>2</v>
      </c>
      <c r="DT199" s="71">
        <f>SUM(Таблица1[[#This Row],[РЕЙТИНГ DPT]:[РЕЙТИНГ НТЛ]])</f>
        <v>2</v>
      </c>
    </row>
    <row r="200" spans="1:124" x14ac:dyDescent="0.25">
      <c r="A200" s="13">
        <v>101</v>
      </c>
      <c r="B200" s="14" t="s">
        <v>324</v>
      </c>
      <c r="C200" s="14" t="s">
        <v>102</v>
      </c>
      <c r="D200" s="14" t="s">
        <v>103</v>
      </c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>
        <v>3</v>
      </c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53">
        <v>0</v>
      </c>
      <c r="DQ200" s="80">
        <v>2</v>
      </c>
      <c r="DR200" s="16">
        <v>1</v>
      </c>
      <c r="DS200" s="41">
        <f>PRODUCT(Таблица1[[#This Row],[РЕЙТИНГ НТЛ]:[РЕГ НТЛ]])</f>
        <v>2</v>
      </c>
      <c r="DT200" s="71">
        <f>SUM(Таблица1[[#This Row],[РЕЙТИНГ DPT]:[РЕЙТИНГ НТЛ]])</f>
        <v>2</v>
      </c>
    </row>
    <row r="201" spans="1:124" x14ac:dyDescent="0.25">
      <c r="A201" s="13">
        <v>83</v>
      </c>
      <c r="B201" s="14" t="s">
        <v>333</v>
      </c>
      <c r="C201" s="14" t="s">
        <v>106</v>
      </c>
      <c r="D201" s="14" t="s">
        <v>109</v>
      </c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>
        <v>4</v>
      </c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53">
        <v>0</v>
      </c>
      <c r="DQ201" s="80">
        <v>1</v>
      </c>
      <c r="DR201" s="16">
        <v>1</v>
      </c>
      <c r="DS201" s="41">
        <f>PRODUCT(Таблица1[[#This Row],[РЕЙТИНГ НТЛ]:[РЕГ НТЛ]])</f>
        <v>1</v>
      </c>
      <c r="DT201" s="71">
        <f>SUM(Таблица1[[#This Row],[РЕЙТИНГ DPT]:[РЕЙТИНГ НТЛ]])</f>
        <v>1</v>
      </c>
    </row>
    <row r="202" spans="1:124" x14ac:dyDescent="0.25">
      <c r="A202" s="13">
        <v>115</v>
      </c>
      <c r="B202" s="14" t="s">
        <v>320</v>
      </c>
      <c r="C202" s="14" t="s">
        <v>106</v>
      </c>
      <c r="D202" s="14" t="s">
        <v>110</v>
      </c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>
        <v>5</v>
      </c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53">
        <v>0</v>
      </c>
      <c r="DQ202" s="80">
        <v>1</v>
      </c>
      <c r="DR202" s="16">
        <v>1</v>
      </c>
      <c r="DS202" s="41">
        <f>PRODUCT(Таблица1[[#This Row],[РЕЙТИНГ НТЛ]:[РЕГ НТЛ]])</f>
        <v>1</v>
      </c>
      <c r="DT202" s="71">
        <f>SUM(Таблица1[[#This Row],[РЕЙТИНГ DPT]:[РЕЙТИНГ НТЛ]])</f>
        <v>1</v>
      </c>
    </row>
    <row r="203" spans="1:124" x14ac:dyDescent="0.25">
      <c r="A203" s="13">
        <v>108</v>
      </c>
      <c r="B203" s="14" t="s">
        <v>329</v>
      </c>
      <c r="C203" s="14" t="s">
        <v>102</v>
      </c>
      <c r="D203" s="14" t="s">
        <v>103</v>
      </c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>
        <v>6</v>
      </c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54">
        <v>0</v>
      </c>
      <c r="DQ203" s="80">
        <v>1</v>
      </c>
      <c r="DR203" s="16">
        <v>1</v>
      </c>
      <c r="DS203" s="41">
        <f>PRODUCT(Таблица1[[#This Row],[РЕЙТИНГ НТЛ]:[РЕГ НТЛ]])</f>
        <v>1</v>
      </c>
      <c r="DT203" s="71">
        <f>SUM(Таблица1[[#This Row],[РЕЙТИНГ DPT]:[РЕЙТИНГ НТЛ]])</f>
        <v>1</v>
      </c>
    </row>
    <row r="204" spans="1:124" x14ac:dyDescent="0.25">
      <c r="A204" s="13">
        <v>122</v>
      </c>
      <c r="B204" s="14" t="s">
        <v>363</v>
      </c>
      <c r="C204" s="14" t="s">
        <v>106</v>
      </c>
      <c r="D204" s="14" t="s">
        <v>107</v>
      </c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>
        <v>7</v>
      </c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53">
        <v>0</v>
      </c>
      <c r="DQ204" s="63">
        <v>0</v>
      </c>
      <c r="DR204" s="40">
        <v>1</v>
      </c>
      <c r="DS204" s="41">
        <f>PRODUCT(Таблица1[[#This Row],[РЕЙТИНГ НТЛ]:[РЕГ НТЛ]])</f>
        <v>0</v>
      </c>
      <c r="DT204" s="71">
        <f>SUM(Таблица1[[#This Row],[РЕЙТИНГ DPT]:[РЕЙТИНГ НТЛ]])</f>
        <v>0</v>
      </c>
    </row>
    <row r="205" spans="1:124" x14ac:dyDescent="0.25">
      <c r="A205" s="13">
        <v>114</v>
      </c>
      <c r="B205" s="14" t="s">
        <v>318</v>
      </c>
      <c r="C205" s="14" t="s">
        <v>102</v>
      </c>
      <c r="D205" s="14" t="s">
        <v>103</v>
      </c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>
        <v>1</v>
      </c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53">
        <v>0</v>
      </c>
      <c r="DQ205" s="80">
        <v>3</v>
      </c>
      <c r="DR205" s="16">
        <v>1</v>
      </c>
      <c r="DS205" s="41">
        <f>PRODUCT(Таблица1[[#This Row],[РЕЙТИНГ НТЛ]:[РЕГ НТЛ]])</f>
        <v>3</v>
      </c>
      <c r="DT205" s="71">
        <f>SUM(Таблица1[[#This Row],[РЕЙТИНГ DPT]:[РЕЙТИНГ НТЛ]])</f>
        <v>3</v>
      </c>
    </row>
    <row r="206" spans="1:124" x14ac:dyDescent="0.25">
      <c r="A206" s="21">
        <v>91</v>
      </c>
      <c r="B206" s="18" t="s">
        <v>317</v>
      </c>
      <c r="C206" s="14" t="s">
        <v>102</v>
      </c>
      <c r="D206" s="18" t="s">
        <v>103</v>
      </c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>
        <v>2</v>
      </c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58">
        <v>0</v>
      </c>
      <c r="DQ206" s="80">
        <v>2</v>
      </c>
      <c r="DR206" s="19">
        <v>1</v>
      </c>
      <c r="DS206" s="42">
        <f>PRODUCT(Таблица1[[#This Row],[РЕЙТИНГ НТЛ]:[РЕГ НТЛ]])</f>
        <v>2</v>
      </c>
      <c r="DT206" s="71">
        <f>SUM(Таблица1[[#This Row],[РЕЙТИНГ DPT]:[РЕЙТИНГ НТЛ]])</f>
        <v>2</v>
      </c>
    </row>
    <row r="207" spans="1:124" x14ac:dyDescent="0.25">
      <c r="A207" s="13">
        <v>119</v>
      </c>
      <c r="B207" s="14" t="s">
        <v>322</v>
      </c>
      <c r="C207" s="14" t="s">
        <v>102</v>
      </c>
      <c r="D207" s="14" t="s">
        <v>103</v>
      </c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>
        <v>3</v>
      </c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54">
        <v>0</v>
      </c>
      <c r="DQ207" s="80">
        <v>2</v>
      </c>
      <c r="DR207" s="31">
        <v>1</v>
      </c>
      <c r="DS207" s="41">
        <f>PRODUCT(Таблица1[[#This Row],[РЕЙТИНГ НТЛ]:[РЕГ НТЛ]])</f>
        <v>2</v>
      </c>
      <c r="DT207" s="71">
        <f>SUM(Таблица1[[#This Row],[РЕЙТИНГ DPT]:[РЕЙТИНГ НТЛ]])</f>
        <v>2</v>
      </c>
    </row>
    <row r="208" spans="1:124" x14ac:dyDescent="0.25">
      <c r="A208" s="13">
        <v>93</v>
      </c>
      <c r="B208" s="14" t="s">
        <v>327</v>
      </c>
      <c r="C208" s="14" t="s">
        <v>102</v>
      </c>
      <c r="D208" s="14" t="s">
        <v>103</v>
      </c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>
        <v>4</v>
      </c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53">
        <v>0</v>
      </c>
      <c r="DQ208" s="80">
        <v>1</v>
      </c>
      <c r="DR208" s="16">
        <v>1</v>
      </c>
      <c r="DS208" s="41">
        <f>PRODUCT(Таблица1[[#This Row],[РЕЙТИНГ НТЛ]:[РЕГ НТЛ]])</f>
        <v>1</v>
      </c>
      <c r="DT208" s="71">
        <f>SUM(Таблица1[[#This Row],[РЕЙТИНГ DPT]:[РЕЙТИНГ НТЛ]])</f>
        <v>1</v>
      </c>
    </row>
    <row r="209" spans="1:124" x14ac:dyDescent="0.25">
      <c r="A209" s="21">
        <v>96</v>
      </c>
      <c r="B209" s="18" t="s">
        <v>321</v>
      </c>
      <c r="C209" s="14" t="s">
        <v>190</v>
      </c>
      <c r="D209" s="18" t="s">
        <v>185</v>
      </c>
      <c r="E209" s="27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>
        <v>5</v>
      </c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56">
        <v>0</v>
      </c>
      <c r="DQ209" s="80">
        <v>1</v>
      </c>
      <c r="DR209" s="16">
        <v>0</v>
      </c>
      <c r="DS209" s="42">
        <f>PRODUCT(Таблица1[[#This Row],[РЕЙТИНГ НТЛ]:[РЕГ НТЛ]])</f>
        <v>0</v>
      </c>
      <c r="DT209" s="71">
        <f>SUM(Таблица1[[#This Row],[РЕЙТИНГ DPT]:[РЕЙТИНГ НТЛ]])</f>
        <v>1</v>
      </c>
    </row>
    <row r="210" spans="1:124" x14ac:dyDescent="0.25">
      <c r="A210" s="13">
        <v>100</v>
      </c>
      <c r="B210" s="18" t="s">
        <v>319</v>
      </c>
      <c r="C210" s="14" t="s">
        <v>111</v>
      </c>
      <c r="D210" s="14" t="s">
        <v>112</v>
      </c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>
        <v>6</v>
      </c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54">
        <v>0</v>
      </c>
      <c r="DQ210" s="80">
        <v>1</v>
      </c>
      <c r="DR210" s="16">
        <v>1</v>
      </c>
      <c r="DS210" s="41">
        <f>PRODUCT(Таблица1[[#This Row],[РЕЙТИНГ НТЛ]:[РЕГ НТЛ]])</f>
        <v>1</v>
      </c>
      <c r="DT210" s="71">
        <f>SUM(Таблица1[[#This Row],[РЕЙТИНГ DPT]:[РЕЙТИНГ НТЛ]])</f>
        <v>1</v>
      </c>
    </row>
    <row r="211" spans="1:124" x14ac:dyDescent="0.25">
      <c r="A211" s="13">
        <v>115</v>
      </c>
      <c r="B211" s="18" t="s">
        <v>320</v>
      </c>
      <c r="C211" s="14" t="s">
        <v>106</v>
      </c>
      <c r="D211" s="14" t="s">
        <v>110</v>
      </c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>
        <v>7</v>
      </c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54">
        <v>0</v>
      </c>
      <c r="DQ211" s="63">
        <v>0</v>
      </c>
      <c r="DR211" s="16">
        <v>1</v>
      </c>
      <c r="DS211" s="41">
        <f>PRODUCT(Таблица1[[#This Row],[РЕЙТИНГ НТЛ]:[РЕГ НТЛ]])</f>
        <v>0</v>
      </c>
      <c r="DT211" s="71">
        <f>SUM(Таблица1[[#This Row],[РЕЙТИНГ DPT]:[РЕЙТИНГ НТЛ]])</f>
        <v>0</v>
      </c>
    </row>
    <row r="212" spans="1:124" x14ac:dyDescent="0.25">
      <c r="A212" s="13">
        <v>122</v>
      </c>
      <c r="B212" s="18" t="s">
        <v>363</v>
      </c>
      <c r="C212" s="14" t="s">
        <v>106</v>
      </c>
      <c r="D212" s="14" t="s">
        <v>107</v>
      </c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>
        <v>8</v>
      </c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54">
        <v>0</v>
      </c>
      <c r="DQ212" s="63">
        <v>0</v>
      </c>
      <c r="DR212" s="40">
        <v>1</v>
      </c>
      <c r="DS212" s="41">
        <f>PRODUCT(Таблица1[[#This Row],[РЕЙТИНГ НТЛ]:[РЕГ НТЛ]])</f>
        <v>0</v>
      </c>
      <c r="DT212" s="71">
        <f>SUM(Таблица1[[#This Row],[РЕЙТИНГ DPT]:[РЕЙТИНГ НТЛ]])</f>
        <v>0</v>
      </c>
    </row>
    <row r="213" spans="1:124" x14ac:dyDescent="0.25">
      <c r="A213" s="21">
        <v>119</v>
      </c>
      <c r="B213" s="18" t="s">
        <v>322</v>
      </c>
      <c r="C213" s="14" t="s">
        <v>102</v>
      </c>
      <c r="D213" s="18" t="s">
        <v>103</v>
      </c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>
        <v>1</v>
      </c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56">
        <v>0</v>
      </c>
      <c r="DQ213" s="80">
        <v>3</v>
      </c>
      <c r="DR213" s="31">
        <v>1</v>
      </c>
      <c r="DS213" s="42">
        <f>PRODUCT(Таблица1[[#This Row],[РЕЙТИНГ НТЛ]:[РЕГ НТЛ]])</f>
        <v>3</v>
      </c>
      <c r="DT213" s="71">
        <f>SUM(Таблица1[[#This Row],[РЕЙТИНГ DPT]:[РЕЙТИНГ НТЛ]])</f>
        <v>3</v>
      </c>
    </row>
    <row r="214" spans="1:124" x14ac:dyDescent="0.25">
      <c r="A214" s="13">
        <v>101</v>
      </c>
      <c r="B214" s="18" t="s">
        <v>324</v>
      </c>
      <c r="C214" s="14" t="s">
        <v>102</v>
      </c>
      <c r="D214" s="14" t="s">
        <v>103</v>
      </c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>
        <v>2</v>
      </c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53">
        <v>0</v>
      </c>
      <c r="DQ214" s="80">
        <v>2</v>
      </c>
      <c r="DR214" s="16">
        <v>1</v>
      </c>
      <c r="DS214" s="41">
        <f>PRODUCT(Таблица1[[#This Row],[РЕЙТИНГ НТЛ]:[РЕГ НТЛ]])</f>
        <v>2</v>
      </c>
      <c r="DT214" s="71">
        <f>SUM(Таблица1[[#This Row],[РЕЙТИНГ DPT]:[РЕЙТИНГ НТЛ]])</f>
        <v>2</v>
      </c>
    </row>
    <row r="215" spans="1:124" x14ac:dyDescent="0.25">
      <c r="A215" s="13">
        <v>93</v>
      </c>
      <c r="B215" s="18" t="s">
        <v>327</v>
      </c>
      <c r="C215" s="14" t="s">
        <v>102</v>
      </c>
      <c r="D215" s="14" t="s">
        <v>103</v>
      </c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20"/>
      <c r="X215" s="20"/>
      <c r="Y215" s="20"/>
      <c r="Z215" s="20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>
        <v>3</v>
      </c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54">
        <v>0</v>
      </c>
      <c r="DQ215" s="80">
        <v>2</v>
      </c>
      <c r="DR215" s="16">
        <v>1</v>
      </c>
      <c r="DS215" s="41">
        <f>PRODUCT(Таблица1[[#This Row],[РЕЙТИНГ НТЛ]:[РЕГ НТЛ]])</f>
        <v>2</v>
      </c>
      <c r="DT215" s="71">
        <f>SUM(Таблица1[[#This Row],[РЕЙТИНГ DPT]:[РЕЙТИНГ НТЛ]])</f>
        <v>2</v>
      </c>
    </row>
    <row r="216" spans="1:124" x14ac:dyDescent="0.25">
      <c r="A216" s="13">
        <v>126</v>
      </c>
      <c r="B216" s="14" t="s">
        <v>334</v>
      </c>
      <c r="C216" s="14" t="s">
        <v>102</v>
      </c>
      <c r="D216" s="14" t="s">
        <v>103</v>
      </c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20"/>
      <c r="X216" s="20"/>
      <c r="Y216" s="20"/>
      <c r="Z216" s="20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>
        <v>4</v>
      </c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54">
        <v>0</v>
      </c>
      <c r="DQ216" s="80">
        <v>1</v>
      </c>
      <c r="DR216" s="16">
        <v>1</v>
      </c>
      <c r="DS216" s="41">
        <f>PRODUCT(Таблица1[[#This Row],[РЕЙТИНГ НТЛ]:[РЕГ НТЛ]])</f>
        <v>1</v>
      </c>
      <c r="DT216" s="71">
        <f>SUM(Таблица1[[#This Row],[РЕЙТИНГ DPT]:[РЕЙТИНГ НТЛ]])</f>
        <v>1</v>
      </c>
    </row>
    <row r="217" spans="1:124" x14ac:dyDescent="0.25">
      <c r="A217" s="13">
        <v>115</v>
      </c>
      <c r="B217" s="14" t="s">
        <v>320</v>
      </c>
      <c r="C217" s="14" t="s">
        <v>106</v>
      </c>
      <c r="D217" s="14" t="s">
        <v>110</v>
      </c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>
        <v>5</v>
      </c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54">
        <v>0</v>
      </c>
      <c r="DQ217" s="80">
        <v>1</v>
      </c>
      <c r="DR217" s="16">
        <v>1</v>
      </c>
      <c r="DS217" s="41">
        <f>PRODUCT(Таблица1[[#This Row],[РЕЙТИНГ НТЛ]:[РЕГ НТЛ]])</f>
        <v>1</v>
      </c>
      <c r="DT217" s="71">
        <f>SUM(Таблица1[[#This Row],[РЕЙТИНГ DPT]:[РЕЙТИНГ НТЛ]])</f>
        <v>1</v>
      </c>
    </row>
    <row r="218" spans="1:124" x14ac:dyDescent="0.25">
      <c r="A218" s="13">
        <v>89</v>
      </c>
      <c r="B218" s="14" t="s">
        <v>325</v>
      </c>
      <c r="C218" s="14" t="s">
        <v>102</v>
      </c>
      <c r="D218" s="14" t="s">
        <v>103</v>
      </c>
      <c r="E218" s="25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>
        <v>6</v>
      </c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54">
        <v>0</v>
      </c>
      <c r="DQ218" s="80">
        <v>1</v>
      </c>
      <c r="DR218" s="16">
        <v>1</v>
      </c>
      <c r="DS218" s="41">
        <f>PRODUCT(Таблица1[[#This Row],[РЕЙТИНГ НТЛ]:[РЕГ НТЛ]])</f>
        <v>1</v>
      </c>
      <c r="DT218" s="71">
        <f>SUM(Таблица1[[#This Row],[РЕЙТИНГ DPT]:[РЕЙТИНГ НТЛ]])</f>
        <v>1</v>
      </c>
    </row>
    <row r="219" spans="1:124" x14ac:dyDescent="0.25">
      <c r="A219" s="13">
        <v>122</v>
      </c>
      <c r="B219" s="14" t="s">
        <v>363</v>
      </c>
      <c r="C219" s="14" t="s">
        <v>106</v>
      </c>
      <c r="D219" s="14" t="s">
        <v>107</v>
      </c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>
        <v>7</v>
      </c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54">
        <v>0</v>
      </c>
      <c r="DQ219" s="63">
        <v>0</v>
      </c>
      <c r="DR219" s="40">
        <v>1</v>
      </c>
      <c r="DS219" s="41">
        <f>PRODUCT(Таблица1[[#This Row],[РЕЙТИНГ НТЛ]:[РЕГ НТЛ]])</f>
        <v>0</v>
      </c>
      <c r="DT219" s="71">
        <f>SUM(Таблица1[[#This Row],[РЕЙТИНГ DPT]:[РЕЙТИНГ НТЛ]])</f>
        <v>0</v>
      </c>
    </row>
    <row r="220" spans="1:124" x14ac:dyDescent="0.25">
      <c r="A220" s="13">
        <v>120</v>
      </c>
      <c r="B220" s="14" t="s">
        <v>344</v>
      </c>
      <c r="C220" s="14" t="s">
        <v>106</v>
      </c>
      <c r="D220" s="14" t="s">
        <v>107</v>
      </c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>
        <v>8</v>
      </c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53">
        <v>0</v>
      </c>
      <c r="DQ220" s="63">
        <v>0</v>
      </c>
      <c r="DR220" s="16">
        <v>1</v>
      </c>
      <c r="DS220" s="41">
        <f>PRODUCT(Таблица1[[#This Row],[РЕЙТИНГ НТЛ]:[РЕГ НТЛ]])</f>
        <v>0</v>
      </c>
      <c r="DT220" s="71">
        <f>SUM(Таблица1[[#This Row],[РЕЙТИНГ DPT]:[РЕЙТИНГ НТЛ]])</f>
        <v>0</v>
      </c>
    </row>
    <row r="221" spans="1:124" x14ac:dyDescent="0.25">
      <c r="A221" s="13">
        <v>126</v>
      </c>
      <c r="B221" s="14" t="s">
        <v>334</v>
      </c>
      <c r="C221" s="14" t="s">
        <v>102</v>
      </c>
      <c r="D221" s="14" t="s">
        <v>103</v>
      </c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>
        <v>1</v>
      </c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53">
        <v>0</v>
      </c>
      <c r="DQ221" s="80">
        <v>3</v>
      </c>
      <c r="DR221" s="16">
        <v>1</v>
      </c>
      <c r="DS221" s="41">
        <f>PRODUCT(Таблица1[[#This Row],[РЕЙТИНГ НТЛ]:[РЕГ НТЛ]])</f>
        <v>3</v>
      </c>
      <c r="DT221" s="71">
        <f>SUM(Таблица1[[#This Row],[РЕЙТИНГ DPT]:[РЕЙТИНГ НТЛ]])</f>
        <v>3</v>
      </c>
    </row>
    <row r="222" spans="1:124" x14ac:dyDescent="0.25">
      <c r="A222" s="13">
        <v>123</v>
      </c>
      <c r="B222" s="14" t="s">
        <v>364</v>
      </c>
      <c r="C222" s="14" t="s">
        <v>102</v>
      </c>
      <c r="D222" s="14" t="s">
        <v>103</v>
      </c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>
        <v>2</v>
      </c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53">
        <v>0</v>
      </c>
      <c r="DQ222" s="80">
        <v>2</v>
      </c>
      <c r="DR222" s="31">
        <v>1</v>
      </c>
      <c r="DS222" s="41">
        <f>PRODUCT(Таблица1[[#This Row],[РЕЙТИНГ НТЛ]:[РЕГ НТЛ]])</f>
        <v>2</v>
      </c>
      <c r="DT222" s="71">
        <f>SUM(Таблица1[[#This Row],[РЕЙТИНГ DPT]:[РЕЙТИНГ НТЛ]])</f>
        <v>2</v>
      </c>
    </row>
    <row r="223" spans="1:124" x14ac:dyDescent="0.25">
      <c r="A223" s="21">
        <v>108</v>
      </c>
      <c r="B223" s="18" t="s">
        <v>329</v>
      </c>
      <c r="C223" s="14" t="s">
        <v>102</v>
      </c>
      <c r="D223" s="18" t="s">
        <v>103</v>
      </c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>
        <v>3</v>
      </c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56">
        <v>0</v>
      </c>
      <c r="DQ223" s="80">
        <v>2</v>
      </c>
      <c r="DR223" s="16">
        <v>1</v>
      </c>
      <c r="DS223" s="42">
        <f>PRODUCT(Таблица1[[#This Row],[РЕЙТИНГ НТЛ]:[РЕГ НТЛ]])</f>
        <v>2</v>
      </c>
      <c r="DT223" s="71">
        <f>SUM(Таблица1[[#This Row],[РЕЙТИНГ DPT]:[РЕЙТИНГ НТЛ]])</f>
        <v>2</v>
      </c>
    </row>
    <row r="224" spans="1:124" x14ac:dyDescent="0.25">
      <c r="A224" s="13">
        <v>107</v>
      </c>
      <c r="B224" s="14" t="s">
        <v>328</v>
      </c>
      <c r="C224" s="14" t="s">
        <v>102</v>
      </c>
      <c r="D224" s="14" t="s">
        <v>103</v>
      </c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>
        <v>4</v>
      </c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54">
        <v>0</v>
      </c>
      <c r="DQ224" s="80">
        <v>1</v>
      </c>
      <c r="DR224" s="16">
        <v>1</v>
      </c>
      <c r="DS224" s="41">
        <f>PRODUCT(Таблица1[[#This Row],[РЕЙТИНГ НТЛ]:[РЕГ НТЛ]])</f>
        <v>1</v>
      </c>
      <c r="DT224" s="71">
        <f>SUM(Таблица1[[#This Row],[РЕЙТИНГ DPT]:[РЕЙТИНГ НТЛ]])</f>
        <v>1</v>
      </c>
    </row>
    <row r="225" spans="1:124" x14ac:dyDescent="0.25">
      <c r="A225" s="13">
        <v>125</v>
      </c>
      <c r="B225" s="14" t="s">
        <v>326</v>
      </c>
      <c r="C225" s="14" t="s">
        <v>106</v>
      </c>
      <c r="D225" s="14" t="s">
        <v>186</v>
      </c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>
        <v>5</v>
      </c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54">
        <v>0</v>
      </c>
      <c r="DQ225" s="80">
        <v>1</v>
      </c>
      <c r="DR225" s="16">
        <v>1</v>
      </c>
      <c r="DS225" s="41">
        <f>PRODUCT(Таблица1[[#This Row],[РЕЙТИНГ НТЛ]:[РЕГ НТЛ]])</f>
        <v>1</v>
      </c>
      <c r="DT225" s="71">
        <f>SUM(Таблица1[[#This Row],[РЕЙТИНГ DPT]:[РЕЙТИНГ НТЛ]])</f>
        <v>1</v>
      </c>
    </row>
    <row r="226" spans="1:124" x14ac:dyDescent="0.25">
      <c r="A226" s="21">
        <v>118</v>
      </c>
      <c r="B226" s="14" t="s">
        <v>332</v>
      </c>
      <c r="C226" s="14" t="s">
        <v>104</v>
      </c>
      <c r="D226" s="18" t="s">
        <v>105</v>
      </c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>
        <v>6</v>
      </c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58">
        <v>0</v>
      </c>
      <c r="DQ226" s="80">
        <v>1</v>
      </c>
      <c r="DR226" s="16">
        <v>1</v>
      </c>
      <c r="DS226" s="42">
        <f>PRODUCT(Таблица1[[#This Row],[РЕЙТИНГ НТЛ]:[РЕГ НТЛ]])</f>
        <v>1</v>
      </c>
      <c r="DT226" s="71">
        <f>SUM(Таблица1[[#This Row],[РЕЙТИНГ DPT]:[РЕЙТИНГ НТЛ]])</f>
        <v>1</v>
      </c>
    </row>
    <row r="227" spans="1:124" x14ac:dyDescent="0.25">
      <c r="A227" s="13">
        <v>120</v>
      </c>
      <c r="B227" s="14" t="s">
        <v>344</v>
      </c>
      <c r="C227" s="14" t="s">
        <v>106</v>
      </c>
      <c r="D227" s="14" t="s">
        <v>107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>
        <v>7</v>
      </c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54">
        <v>0</v>
      </c>
      <c r="DQ227" s="63">
        <v>0</v>
      </c>
      <c r="DR227" s="16">
        <v>1</v>
      </c>
      <c r="DS227" s="41">
        <f>PRODUCT(Таблица1[[#This Row],[РЕЙТИНГ НТЛ]:[РЕГ НТЛ]])</f>
        <v>0</v>
      </c>
      <c r="DT227" s="71">
        <f>SUM(Таблица1[[#This Row],[РЕЙТИНГ DPT]:[РЕЙТИНГ НТЛ]])</f>
        <v>0</v>
      </c>
    </row>
    <row r="228" spans="1:124" x14ac:dyDescent="0.25">
      <c r="A228" s="13">
        <v>243</v>
      </c>
      <c r="B228" s="14" t="s">
        <v>331</v>
      </c>
      <c r="C228" s="14" t="s">
        <v>111</v>
      </c>
      <c r="D228" s="14" t="s">
        <v>112</v>
      </c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>
        <v>8</v>
      </c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53">
        <v>0</v>
      </c>
      <c r="DQ228" s="63">
        <v>0</v>
      </c>
      <c r="DR228" s="16">
        <v>1</v>
      </c>
      <c r="DS228" s="41">
        <f>PRODUCT(Таблица1[[#This Row],[РЕЙТИНГ НТЛ]:[РЕГ НТЛ]])</f>
        <v>0</v>
      </c>
      <c r="DT228" s="71">
        <f>SUM(Таблица1[[#This Row],[РЕЙТИНГ DPT]:[РЕЙТИНГ НТЛ]])</f>
        <v>0</v>
      </c>
    </row>
    <row r="229" spans="1:124" x14ac:dyDescent="0.25">
      <c r="A229" s="13">
        <v>109</v>
      </c>
      <c r="B229" s="14" t="s">
        <v>343</v>
      </c>
      <c r="C229" s="14" t="s">
        <v>116</v>
      </c>
      <c r="D229" s="14" t="s">
        <v>192</v>
      </c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>
        <v>9</v>
      </c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53">
        <v>0</v>
      </c>
      <c r="DQ229" s="63">
        <v>0</v>
      </c>
      <c r="DR229" s="16">
        <v>0</v>
      </c>
      <c r="DS229" s="41">
        <f>PRODUCT(Таблица1[[#This Row],[РЕЙТИНГ НТЛ]:[РЕГ НТЛ]])</f>
        <v>0</v>
      </c>
      <c r="DT229" s="71">
        <f>SUM(Таблица1[[#This Row],[РЕЙТИНГ DPT]:[РЕЙТИНГ НТЛ]])</f>
        <v>0</v>
      </c>
    </row>
    <row r="230" spans="1:124" x14ac:dyDescent="0.25">
      <c r="A230" s="13">
        <v>79</v>
      </c>
      <c r="B230" s="14" t="s">
        <v>429</v>
      </c>
      <c r="C230" s="14" t="s">
        <v>111</v>
      </c>
      <c r="D230" s="14" t="s">
        <v>112</v>
      </c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>
        <v>1</v>
      </c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53">
        <v>0</v>
      </c>
      <c r="DQ230" s="80">
        <v>6</v>
      </c>
      <c r="DR230" s="16">
        <v>0.5</v>
      </c>
      <c r="DS230" s="41">
        <f>PRODUCT(Таблица1[[#This Row],[РЕЙТИНГ НТЛ]:[РЕГ НТЛ]])</f>
        <v>3</v>
      </c>
      <c r="DT230" s="71">
        <f>SUM(Таблица1[[#This Row],[РЕЙТИНГ DPT]:[РЕЙТИНГ НТЛ]])</f>
        <v>6</v>
      </c>
    </row>
    <row r="231" spans="1:124" x14ac:dyDescent="0.25">
      <c r="A231" s="13">
        <v>45</v>
      </c>
      <c r="B231" s="14" t="s">
        <v>430</v>
      </c>
      <c r="C231" s="14" t="s">
        <v>104</v>
      </c>
      <c r="D231" s="14" t="s">
        <v>105</v>
      </c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>
        <v>2</v>
      </c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53">
        <v>0</v>
      </c>
      <c r="DQ231" s="47">
        <v>4</v>
      </c>
      <c r="DR231" s="16">
        <v>1</v>
      </c>
      <c r="DS231" s="41">
        <f>PRODUCT(Таблица1[[#This Row],[РЕЙТИНГ НТЛ]:[РЕГ НТЛ]])</f>
        <v>4</v>
      </c>
      <c r="DT231" s="71">
        <f>SUM(Таблица1[[#This Row],[РЕЙТИНГ DPT]:[РЕЙТИНГ НТЛ]])</f>
        <v>4</v>
      </c>
    </row>
    <row r="232" spans="1:124" x14ac:dyDescent="0.25">
      <c r="A232" s="21">
        <v>87</v>
      </c>
      <c r="B232" s="18" t="s">
        <v>423</v>
      </c>
      <c r="C232" s="14" t="s">
        <v>102</v>
      </c>
      <c r="D232" s="18" t="s">
        <v>103</v>
      </c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>
        <v>3</v>
      </c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53">
        <v>0</v>
      </c>
      <c r="DQ232" s="49">
        <v>4</v>
      </c>
      <c r="DR232" s="16">
        <v>1</v>
      </c>
      <c r="DS232" s="42">
        <f>PRODUCT(Таблица1[[#This Row],[РЕЙТИНГ НТЛ]:[РЕГ НТЛ]])</f>
        <v>4</v>
      </c>
      <c r="DT232" s="71">
        <f>SUM(Таблица1[[#This Row],[РЕЙТИНГ DPT]:[РЕЙТИНГ НТЛ]])</f>
        <v>4</v>
      </c>
    </row>
    <row r="233" spans="1:124" x14ac:dyDescent="0.25">
      <c r="A233" s="13">
        <v>126</v>
      </c>
      <c r="B233" s="18" t="s">
        <v>334</v>
      </c>
      <c r="C233" s="14" t="s">
        <v>102</v>
      </c>
      <c r="D233" s="14" t="s">
        <v>103</v>
      </c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>
        <v>1</v>
      </c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53">
        <v>0</v>
      </c>
      <c r="DQ233" s="47">
        <v>3</v>
      </c>
      <c r="DR233" s="16">
        <v>1</v>
      </c>
      <c r="DS233" s="41">
        <f>PRODUCT(Таблица1[[#This Row],[РЕЙТИНГ НТЛ]:[РЕГ НТЛ]])</f>
        <v>3</v>
      </c>
      <c r="DT233" s="71">
        <f>SUM(Таблица1[[#This Row],[РЕЙТИНГ DPT]:[РЕЙТИНГ НТЛ]])</f>
        <v>3</v>
      </c>
    </row>
    <row r="234" spans="1:124" x14ac:dyDescent="0.25">
      <c r="A234" s="13">
        <v>108</v>
      </c>
      <c r="B234" s="18" t="s">
        <v>329</v>
      </c>
      <c r="C234" s="14" t="s">
        <v>102</v>
      </c>
      <c r="D234" s="14" t="s">
        <v>103</v>
      </c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>
        <v>2</v>
      </c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53">
        <v>0</v>
      </c>
      <c r="DQ234" s="47">
        <v>2</v>
      </c>
      <c r="DR234" s="16">
        <v>1</v>
      </c>
      <c r="DS234" s="41">
        <f>PRODUCT(Таблица1[[#This Row],[РЕЙТИНГ НТЛ]:[РЕГ НТЛ]])</f>
        <v>2</v>
      </c>
      <c r="DT234" s="71">
        <f>SUM(Таблица1[[#This Row],[РЕЙТИНГ DPT]:[РЕЙТИНГ НТЛ]])</f>
        <v>2</v>
      </c>
    </row>
    <row r="235" spans="1:124" x14ac:dyDescent="0.25">
      <c r="A235" s="13">
        <v>98</v>
      </c>
      <c r="B235" s="18" t="s">
        <v>330</v>
      </c>
      <c r="C235" s="14" t="s">
        <v>104</v>
      </c>
      <c r="D235" s="14" t="s">
        <v>105</v>
      </c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>
        <v>3</v>
      </c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53">
        <v>0</v>
      </c>
      <c r="DQ235" s="47">
        <v>2</v>
      </c>
      <c r="DR235" s="16">
        <v>1</v>
      </c>
      <c r="DS235" s="41">
        <f>PRODUCT(Таблица1[[#This Row],[РЕЙТИНГ НТЛ]:[РЕГ НТЛ]])</f>
        <v>2</v>
      </c>
      <c r="DT235" s="71">
        <f>SUM(Таблица1[[#This Row],[РЕЙТИНГ DPT]:[РЕЙТИНГ НТЛ]])</f>
        <v>2</v>
      </c>
    </row>
    <row r="236" spans="1:124" x14ac:dyDescent="0.25">
      <c r="A236" s="13">
        <v>107</v>
      </c>
      <c r="B236" s="18" t="s">
        <v>328</v>
      </c>
      <c r="C236" s="14" t="s">
        <v>102</v>
      </c>
      <c r="D236" s="14" t="s">
        <v>103</v>
      </c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>
        <v>4</v>
      </c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53">
        <v>0</v>
      </c>
      <c r="DQ236" s="47">
        <v>1</v>
      </c>
      <c r="DR236" s="40">
        <v>1</v>
      </c>
      <c r="DS236" s="41">
        <f>PRODUCT(Таблица1[[#This Row],[РЕЙТИНГ НТЛ]:[РЕГ НТЛ]])</f>
        <v>1</v>
      </c>
      <c r="DT236" s="71">
        <f>SUM(Таблица1[[#This Row],[РЕЙТИНГ DPT]:[РЕЙТИНГ НТЛ]])</f>
        <v>1</v>
      </c>
    </row>
    <row r="237" spans="1:124" x14ac:dyDescent="0.25">
      <c r="A237" s="21">
        <v>123</v>
      </c>
      <c r="B237" s="14" t="s">
        <v>364</v>
      </c>
      <c r="C237" s="14" t="s">
        <v>102</v>
      </c>
      <c r="D237" s="18" t="s">
        <v>103</v>
      </c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>
        <v>5</v>
      </c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53">
        <v>0</v>
      </c>
      <c r="DQ237" s="80">
        <v>1</v>
      </c>
      <c r="DR237" s="35">
        <v>1</v>
      </c>
      <c r="DS237" s="42">
        <f>PRODUCT(Таблица1[[#This Row],[РЕЙТИНГ НТЛ]:[РЕГ НТЛ]])</f>
        <v>1</v>
      </c>
      <c r="DT237" s="71">
        <f>SUM(Таблица1[[#This Row],[РЕЙТИНГ DPT]:[РЕЙТИНГ НТЛ]])</f>
        <v>1</v>
      </c>
    </row>
    <row r="238" spans="1:124" x14ac:dyDescent="0.25">
      <c r="A238" s="13">
        <v>85</v>
      </c>
      <c r="B238" s="14" t="s">
        <v>365</v>
      </c>
      <c r="C238" s="14" t="s">
        <v>102</v>
      </c>
      <c r="D238" s="14" t="s">
        <v>103</v>
      </c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>
        <v>6</v>
      </c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53">
        <v>0</v>
      </c>
      <c r="DQ238" s="80">
        <v>1</v>
      </c>
      <c r="DR238" s="16">
        <v>0</v>
      </c>
      <c r="DS238" s="41">
        <f>PRODUCT(Таблица1[[#This Row],[РЕЙТИНГ НТЛ]:[РЕГ НТЛ]])</f>
        <v>0</v>
      </c>
      <c r="DT238" s="71">
        <f>SUM(Таблица1[[#This Row],[РЕЙТИНГ DPT]:[РЕЙТИНГ НТЛ]])</f>
        <v>1</v>
      </c>
    </row>
    <row r="239" spans="1:124" x14ac:dyDescent="0.25">
      <c r="A239" s="13">
        <v>116</v>
      </c>
      <c r="B239" s="14" t="s">
        <v>367</v>
      </c>
      <c r="C239" s="14" t="s">
        <v>190</v>
      </c>
      <c r="D239" s="14" t="s">
        <v>185</v>
      </c>
      <c r="E239" s="25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>
        <v>7</v>
      </c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53">
        <v>0</v>
      </c>
      <c r="DQ239" s="63">
        <v>0</v>
      </c>
      <c r="DR239" s="16">
        <v>0</v>
      </c>
      <c r="DS239" s="41">
        <f>PRODUCT(Таблица1[[#This Row],[РЕЙТИНГ НТЛ]:[РЕГ НТЛ]])</f>
        <v>0</v>
      </c>
      <c r="DT239" s="71">
        <f>SUM(Таблица1[[#This Row],[РЕЙТИНГ DPT]:[РЕЙТИНГ НТЛ]])</f>
        <v>0</v>
      </c>
    </row>
    <row r="240" spans="1:124" x14ac:dyDescent="0.25">
      <c r="A240" s="21">
        <v>88</v>
      </c>
      <c r="B240" s="14" t="s">
        <v>341</v>
      </c>
      <c r="C240" s="14" t="s">
        <v>102</v>
      </c>
      <c r="D240" s="18" t="s">
        <v>103</v>
      </c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 t="s">
        <v>149</v>
      </c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53">
        <v>0</v>
      </c>
      <c r="DQ240" s="63">
        <v>0</v>
      </c>
      <c r="DR240" s="19">
        <v>1</v>
      </c>
      <c r="DS240" s="42">
        <f>PRODUCT(Таблица1[[#This Row],[РЕЙТИНГ НТЛ]:[РЕГ НТЛ]])</f>
        <v>0</v>
      </c>
      <c r="DT240" s="71">
        <f>SUM(Таблица1[[#This Row],[РЕЙТИНГ DPT]:[РЕЙТИНГ НТЛ]])</f>
        <v>0</v>
      </c>
    </row>
    <row r="241" spans="1:124" x14ac:dyDescent="0.25">
      <c r="A241" s="13">
        <v>243</v>
      </c>
      <c r="B241" s="14" t="s">
        <v>331</v>
      </c>
      <c r="C241" s="14" t="s">
        <v>111</v>
      </c>
      <c r="D241" s="14" t="s">
        <v>112</v>
      </c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 t="s">
        <v>149</v>
      </c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53">
        <v>0</v>
      </c>
      <c r="DQ241" s="63">
        <v>0</v>
      </c>
      <c r="DR241" s="16">
        <v>1</v>
      </c>
      <c r="DS241" s="41">
        <f>PRODUCT(Таблица1[[#This Row],[РЕЙТИНГ НТЛ]:[РЕГ НТЛ]])</f>
        <v>0</v>
      </c>
      <c r="DT241" s="71">
        <f>SUM(Таблица1[[#This Row],[РЕЙТИНГ DPT]:[РЕЙТИНГ НТЛ]])</f>
        <v>0</v>
      </c>
    </row>
    <row r="242" spans="1:124" x14ac:dyDescent="0.25">
      <c r="A242" s="13">
        <v>105</v>
      </c>
      <c r="B242" s="14" t="s">
        <v>366</v>
      </c>
      <c r="C242" s="14" t="s">
        <v>190</v>
      </c>
      <c r="D242" s="14" t="s">
        <v>185</v>
      </c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 t="s">
        <v>150</v>
      </c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53">
        <v>0</v>
      </c>
      <c r="DQ242" s="63">
        <v>0</v>
      </c>
      <c r="DR242" s="16">
        <v>0</v>
      </c>
      <c r="DS242" s="41">
        <f>PRODUCT(Таблица1[[#This Row],[РЕЙТИНГ НТЛ]:[РЕГ НТЛ]])</f>
        <v>0</v>
      </c>
      <c r="DT242" s="71">
        <f>SUM(Таблица1[[#This Row],[РЕЙТИНГ DPT]:[РЕЙТИНГ НТЛ]])</f>
        <v>0</v>
      </c>
    </row>
    <row r="243" spans="1:124" x14ac:dyDescent="0.25">
      <c r="A243" s="13">
        <v>113</v>
      </c>
      <c r="B243" s="14" t="s">
        <v>335</v>
      </c>
      <c r="C243" s="14" t="s">
        <v>116</v>
      </c>
      <c r="D243" s="14" t="s">
        <v>148</v>
      </c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 t="s">
        <v>150</v>
      </c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53">
        <v>0</v>
      </c>
      <c r="DQ243" s="63">
        <v>0</v>
      </c>
      <c r="DR243" s="16">
        <v>0</v>
      </c>
      <c r="DS243" s="41">
        <f>PRODUCT(Таблица1[[#This Row],[РЕЙТИНГ НТЛ]:[РЕГ НТЛ]])</f>
        <v>0</v>
      </c>
      <c r="DT243" s="71">
        <f>SUM(Таблица1[[#This Row],[РЕЙТИНГ DPT]:[РЕЙТИНГ НТЛ]])</f>
        <v>0</v>
      </c>
    </row>
    <row r="244" spans="1:124" x14ac:dyDescent="0.25">
      <c r="A244" s="13">
        <v>92</v>
      </c>
      <c r="B244" s="14" t="s">
        <v>368</v>
      </c>
      <c r="C244" s="14" t="s">
        <v>102</v>
      </c>
      <c r="D244" s="14" t="s">
        <v>103</v>
      </c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 t="s">
        <v>196</v>
      </c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53">
        <v>0</v>
      </c>
      <c r="DQ244" s="63">
        <v>0</v>
      </c>
      <c r="DR244" s="31">
        <v>1</v>
      </c>
      <c r="DS244" s="41">
        <f>PRODUCT(Таблица1[[#This Row],[РЕЙТИНГ НТЛ]:[РЕГ НТЛ]])</f>
        <v>0</v>
      </c>
      <c r="DT244" s="71">
        <f>SUM(Таблица1[[#This Row],[РЕЙТИНГ DPT]:[РЕЙТИНГ НТЛ]])</f>
        <v>0</v>
      </c>
    </row>
    <row r="245" spans="1:124" x14ac:dyDescent="0.25">
      <c r="A245" s="13">
        <v>78</v>
      </c>
      <c r="B245" s="14" t="s">
        <v>351</v>
      </c>
      <c r="C245" s="14" t="s">
        <v>111</v>
      </c>
      <c r="D245" s="14" t="s">
        <v>112</v>
      </c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 t="s">
        <v>196</v>
      </c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53">
        <v>0</v>
      </c>
      <c r="DQ245" s="63">
        <v>0</v>
      </c>
      <c r="DR245" s="16">
        <v>1</v>
      </c>
      <c r="DS245" s="41">
        <f>PRODUCT(Таблица1[[#This Row],[РЕЙТИНГ НТЛ]:[РЕГ НТЛ]])</f>
        <v>0</v>
      </c>
      <c r="DT245" s="71">
        <f>SUM(Таблица1[[#This Row],[РЕЙТИНГ DPT]:[РЕЙТИНГ НТЛ]])</f>
        <v>0</v>
      </c>
    </row>
    <row r="246" spans="1:124" x14ac:dyDescent="0.25">
      <c r="A246" s="13">
        <v>117</v>
      </c>
      <c r="B246" s="14" t="s">
        <v>339</v>
      </c>
      <c r="C246" s="14" t="s">
        <v>111</v>
      </c>
      <c r="D246" s="14" t="s">
        <v>112</v>
      </c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 t="s">
        <v>196</v>
      </c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53">
        <v>0</v>
      </c>
      <c r="DQ246" s="63">
        <v>0</v>
      </c>
      <c r="DR246" s="31">
        <v>1</v>
      </c>
      <c r="DS246" s="41">
        <f>PRODUCT(Таблица1[[#This Row],[РЕЙТИНГ НТЛ]:[РЕГ НТЛ]])</f>
        <v>0</v>
      </c>
      <c r="DT246" s="71">
        <f>SUM(Таблица1[[#This Row],[РЕЙТИНГ DPT]:[РЕЙТИНГ НТЛ]])</f>
        <v>0</v>
      </c>
    </row>
    <row r="247" spans="1:124" x14ac:dyDescent="0.25">
      <c r="A247" s="21">
        <v>242</v>
      </c>
      <c r="B247" s="18" t="s">
        <v>357</v>
      </c>
      <c r="C247" s="14" t="s">
        <v>111</v>
      </c>
      <c r="D247" s="18" t="s">
        <v>112</v>
      </c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 t="s">
        <v>196</v>
      </c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53">
        <v>0</v>
      </c>
      <c r="DQ247" s="63">
        <v>0</v>
      </c>
      <c r="DR247" s="19">
        <v>0</v>
      </c>
      <c r="DS247" s="42">
        <f>PRODUCT(Таблица1[[#This Row],[РЕЙТИНГ НТЛ]:[РЕГ НТЛ]])</f>
        <v>0</v>
      </c>
      <c r="DT247" s="71">
        <f>SUM(Таблица1[[#This Row],[РЕЙТИНГ DPT]:[РЕЙТИНГ НТЛ]])</f>
        <v>0</v>
      </c>
    </row>
    <row r="248" spans="1:124" x14ac:dyDescent="0.25">
      <c r="A248" s="13">
        <v>252</v>
      </c>
      <c r="B248" s="14" t="s">
        <v>362</v>
      </c>
      <c r="C248" s="14" t="s">
        <v>102</v>
      </c>
      <c r="D248" s="14" t="s">
        <v>103</v>
      </c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20"/>
      <c r="X248" s="20"/>
      <c r="Y248" s="20"/>
      <c r="Z248" s="20"/>
      <c r="AA248" s="14"/>
      <c r="AB248" s="23"/>
      <c r="AC248" s="24"/>
      <c r="AD248" s="24"/>
      <c r="AE248" s="2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 t="s">
        <v>175</v>
      </c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53">
        <v>0</v>
      </c>
      <c r="DQ248" s="63">
        <v>0</v>
      </c>
      <c r="DR248" s="16">
        <v>1</v>
      </c>
      <c r="DS248" s="41">
        <f>PRODUCT(Таблица1[[#This Row],[РЕЙТИНГ НТЛ]:[РЕГ НТЛ]])</f>
        <v>0</v>
      </c>
      <c r="DT248" s="71">
        <f>SUM(Таблица1[[#This Row],[РЕЙТИНГ DPT]:[РЕЙТИНГ НТЛ]])</f>
        <v>0</v>
      </c>
    </row>
    <row r="249" spans="1:124" x14ac:dyDescent="0.25">
      <c r="A249" s="13">
        <v>121</v>
      </c>
      <c r="B249" s="14" t="s">
        <v>345</v>
      </c>
      <c r="C249" s="14" t="s">
        <v>116</v>
      </c>
      <c r="D249" s="14" t="s">
        <v>193</v>
      </c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 t="s">
        <v>175</v>
      </c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53">
        <v>0</v>
      </c>
      <c r="DQ249" s="63">
        <v>0</v>
      </c>
      <c r="DR249" s="16">
        <v>0</v>
      </c>
      <c r="DS249" s="41">
        <f>PRODUCT(Таблица1[[#This Row],[РЕЙТИНГ НТЛ]:[РЕГ НТЛ]])</f>
        <v>0</v>
      </c>
      <c r="DT249" s="71">
        <f>SUM(Таблица1[[#This Row],[РЕЙТИНГ DPT]:[РЕЙТИНГ НТЛ]])</f>
        <v>0</v>
      </c>
    </row>
    <row r="250" spans="1:124" x14ac:dyDescent="0.25">
      <c r="A250" s="13">
        <v>94</v>
      </c>
      <c r="B250" s="14" t="s">
        <v>354</v>
      </c>
      <c r="C250" s="14" t="s">
        <v>102</v>
      </c>
      <c r="D250" s="14" t="s">
        <v>103</v>
      </c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 t="s">
        <v>126</v>
      </c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53">
        <v>0</v>
      </c>
      <c r="DQ250" s="63">
        <v>0</v>
      </c>
      <c r="DR250" s="16">
        <v>0</v>
      </c>
      <c r="DS250" s="41">
        <f>PRODUCT(Таблица1[[#This Row],[РЕЙТИНГ НТЛ]:[РЕГ НТЛ]])</f>
        <v>0</v>
      </c>
      <c r="DT250" s="71">
        <f>SUM(Таблица1[[#This Row],[РЕЙТИНГ DPT]:[РЕЙТИНГ НТЛ]])</f>
        <v>0</v>
      </c>
    </row>
    <row r="251" spans="1:124" x14ac:dyDescent="0.25">
      <c r="A251" s="21">
        <v>118</v>
      </c>
      <c r="B251" s="18" t="s">
        <v>332</v>
      </c>
      <c r="C251" s="14" t="s">
        <v>104</v>
      </c>
      <c r="D251" s="18" t="s">
        <v>105</v>
      </c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 t="s">
        <v>126</v>
      </c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53">
        <v>0</v>
      </c>
      <c r="DQ251" s="63">
        <v>0</v>
      </c>
      <c r="DR251" s="19">
        <v>1</v>
      </c>
      <c r="DS251" s="42">
        <f>PRODUCT(Таблица1[[#This Row],[РЕЙТИНГ НТЛ]:[РЕГ НТЛ]])</f>
        <v>0</v>
      </c>
      <c r="DT251" s="71">
        <f>SUM(Таблица1[[#This Row],[РЕЙТИНГ DPT]:[РЕЙТИНГ НТЛ]])</f>
        <v>0</v>
      </c>
    </row>
    <row r="252" spans="1:124" x14ac:dyDescent="0.25">
      <c r="A252" s="13">
        <v>104</v>
      </c>
      <c r="B252" s="14" t="s">
        <v>356</v>
      </c>
      <c r="C252" s="14" t="s">
        <v>190</v>
      </c>
      <c r="D252" s="14" t="s">
        <v>185</v>
      </c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 t="s">
        <v>126</v>
      </c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53">
        <v>0</v>
      </c>
      <c r="DQ252" s="45">
        <v>0</v>
      </c>
      <c r="DR252" s="16">
        <v>0</v>
      </c>
      <c r="DS252" s="41">
        <f>PRODUCT(Таблица1[[#This Row],[РЕЙТИНГ НТЛ]:[РЕГ НТЛ]])</f>
        <v>0</v>
      </c>
      <c r="DT252" s="71">
        <f>SUM(Таблица1[[#This Row],[РЕЙТИНГ DPT]:[РЕЙТИНГ НТЛ]])</f>
        <v>0</v>
      </c>
    </row>
    <row r="253" spans="1:124" x14ac:dyDescent="0.25">
      <c r="A253" s="13">
        <v>92</v>
      </c>
      <c r="B253" s="14" t="s">
        <v>426</v>
      </c>
      <c r="C253" s="14" t="s">
        <v>102</v>
      </c>
      <c r="D253" s="14" t="s">
        <v>103</v>
      </c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>
        <v>1</v>
      </c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53">
        <v>0</v>
      </c>
      <c r="DQ253" s="47">
        <v>6</v>
      </c>
      <c r="DR253" s="31">
        <v>1</v>
      </c>
      <c r="DS253" s="41">
        <f>PRODUCT(Таблица1[[#This Row],[РЕЙТИНГ НТЛ]:[РЕГ НТЛ]])</f>
        <v>6</v>
      </c>
      <c r="DT253" s="71">
        <f>SUM(Таблица1[[#This Row],[РЕЙТИНГ DPT]:[РЕЙТИНГ НТЛ]])</f>
        <v>6</v>
      </c>
    </row>
    <row r="254" spans="1:124" x14ac:dyDescent="0.25">
      <c r="A254" s="13">
        <v>87</v>
      </c>
      <c r="B254" s="14" t="s">
        <v>423</v>
      </c>
      <c r="C254" s="14" t="s">
        <v>102</v>
      </c>
      <c r="D254" s="14" t="s">
        <v>103</v>
      </c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>
        <v>2</v>
      </c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53">
        <v>0</v>
      </c>
      <c r="DQ254" s="47">
        <v>4</v>
      </c>
      <c r="DR254" s="16">
        <v>1</v>
      </c>
      <c r="DS254" s="41">
        <f>PRODUCT(Таблица1[[#This Row],[РЕЙТИНГ НТЛ]:[РЕГ НТЛ]])</f>
        <v>4</v>
      </c>
      <c r="DT254" s="71">
        <f>SUM(Таблица1[[#This Row],[РЕЙТИНГ DPT]:[РЕЙТИНГ НТЛ]])</f>
        <v>4</v>
      </c>
    </row>
    <row r="255" spans="1:124" x14ac:dyDescent="0.25">
      <c r="A255" s="13">
        <v>81</v>
      </c>
      <c r="B255" s="14" t="s">
        <v>427</v>
      </c>
      <c r="C255" s="14" t="s">
        <v>111</v>
      </c>
      <c r="D255" s="14" t="s">
        <v>112</v>
      </c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>
        <v>3</v>
      </c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53">
        <v>0</v>
      </c>
      <c r="DQ255" s="47">
        <v>4</v>
      </c>
      <c r="DR255" s="31">
        <v>1</v>
      </c>
      <c r="DS255" s="41">
        <f>PRODUCT(Таблица1[[#This Row],[РЕЙТИНГ НТЛ]:[РЕГ НТЛ]])</f>
        <v>4</v>
      </c>
      <c r="DT255" s="71">
        <f>SUM(Таблица1[[#This Row],[РЕЙТИНГ DPT]:[РЕЙТИНГ НТЛ]])</f>
        <v>4</v>
      </c>
    </row>
    <row r="256" spans="1:124" x14ac:dyDescent="0.25">
      <c r="A256" s="13">
        <v>102</v>
      </c>
      <c r="B256" s="14" t="s">
        <v>418</v>
      </c>
      <c r="C256" s="14" t="s">
        <v>102</v>
      </c>
      <c r="D256" s="14" t="s">
        <v>103</v>
      </c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>
        <v>4</v>
      </c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53">
        <v>0</v>
      </c>
      <c r="DQ256" s="47">
        <v>2</v>
      </c>
      <c r="DR256" s="16">
        <v>1</v>
      </c>
      <c r="DS256" s="41">
        <f>PRODUCT(Таблица1[[#This Row],[РЕЙТИНГ НТЛ]:[РЕГ НТЛ]])</f>
        <v>2</v>
      </c>
      <c r="DT256" s="71">
        <f>SUM(Таблица1[[#This Row],[РЕЙТИНГ DPT]:[РЕЙТИНГ НТЛ]])</f>
        <v>2</v>
      </c>
    </row>
    <row r="257" spans="1:124" x14ac:dyDescent="0.25">
      <c r="A257" s="13">
        <v>106</v>
      </c>
      <c r="B257" s="14" t="s">
        <v>416</v>
      </c>
      <c r="C257" s="14" t="s">
        <v>102</v>
      </c>
      <c r="D257" s="14" t="s">
        <v>103</v>
      </c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>
        <v>5</v>
      </c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53">
        <v>0</v>
      </c>
      <c r="DQ257" s="47">
        <v>2</v>
      </c>
      <c r="DR257" s="16">
        <v>1</v>
      </c>
      <c r="DS257" s="41">
        <f>PRODUCT(Таблица1[[#This Row],[РЕЙТИНГ НТЛ]:[РЕГ НТЛ]])</f>
        <v>2</v>
      </c>
      <c r="DT257" s="71">
        <f>SUM(Таблица1[[#This Row],[РЕЙТИНГ DPT]:[РЕЙТИНГ НТЛ]])</f>
        <v>2</v>
      </c>
    </row>
    <row r="258" spans="1:124" x14ac:dyDescent="0.25">
      <c r="A258" s="13">
        <v>105</v>
      </c>
      <c r="B258" s="14" t="s">
        <v>438</v>
      </c>
      <c r="C258" s="14" t="s">
        <v>190</v>
      </c>
      <c r="D258" s="14" t="s">
        <v>185</v>
      </c>
      <c r="E258" s="25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>
        <v>6</v>
      </c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53">
        <v>0</v>
      </c>
      <c r="DQ258" s="80">
        <v>2</v>
      </c>
      <c r="DR258" s="16">
        <v>0</v>
      </c>
      <c r="DS258" s="41">
        <f>PRODUCT(Таблица1[[#This Row],[РЕЙТИНГ НТЛ]:[РЕГ НТЛ]])</f>
        <v>0</v>
      </c>
      <c r="DT258" s="71">
        <f>SUM(Таблица1[[#This Row],[РЕЙТИНГ DPT]:[РЕЙТИНГ НТЛ]])</f>
        <v>2</v>
      </c>
    </row>
    <row r="259" spans="1:124" x14ac:dyDescent="0.25">
      <c r="A259" s="13">
        <v>108</v>
      </c>
      <c r="B259" s="14" t="s">
        <v>329</v>
      </c>
      <c r="C259" s="14" t="s">
        <v>102</v>
      </c>
      <c r="D259" s="14" t="s">
        <v>103</v>
      </c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>
        <v>1</v>
      </c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53">
        <v>0</v>
      </c>
      <c r="DQ259" s="80">
        <v>3</v>
      </c>
      <c r="DR259" s="16">
        <v>1</v>
      </c>
      <c r="DS259" s="41">
        <f>PRODUCT(Таблица1[[#This Row],[РЕЙТИНГ НТЛ]:[РЕГ НТЛ]])</f>
        <v>3</v>
      </c>
      <c r="DT259" s="71">
        <f>SUM(Таблица1[[#This Row],[РЕЙТИНГ DPT]:[РЕЙТИНГ НТЛ]])</f>
        <v>3</v>
      </c>
    </row>
    <row r="260" spans="1:124" x14ac:dyDescent="0.25">
      <c r="A260" s="13">
        <v>126</v>
      </c>
      <c r="B260" s="14" t="s">
        <v>334</v>
      </c>
      <c r="C260" s="14" t="s">
        <v>102</v>
      </c>
      <c r="D260" s="14" t="s">
        <v>103</v>
      </c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>
        <v>2</v>
      </c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53">
        <v>0</v>
      </c>
      <c r="DQ260" s="44">
        <v>2</v>
      </c>
      <c r="DR260" s="16">
        <v>1</v>
      </c>
      <c r="DS260" s="41">
        <f>PRODUCT(Таблица1[[#This Row],[РЕЙТИНГ НТЛ]:[РЕГ НТЛ]])</f>
        <v>2</v>
      </c>
      <c r="DT260" s="71">
        <f>SUM(Таблица1[[#This Row],[РЕЙТИНГ DPT]:[РЕЙТИНГ НТЛ]])</f>
        <v>2</v>
      </c>
    </row>
    <row r="261" spans="1:124" x14ac:dyDescent="0.25">
      <c r="A261" s="13">
        <v>123</v>
      </c>
      <c r="B261" s="14" t="s">
        <v>364</v>
      </c>
      <c r="C261" s="14" t="s">
        <v>102</v>
      </c>
      <c r="D261" s="14" t="s">
        <v>103</v>
      </c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>
        <v>3</v>
      </c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53">
        <v>0</v>
      </c>
      <c r="DQ261" s="44">
        <v>2</v>
      </c>
      <c r="DR261" s="31">
        <v>1</v>
      </c>
      <c r="DS261" s="41">
        <f>PRODUCT(Таблица1[[#This Row],[РЕЙТИНГ НТЛ]:[РЕГ НТЛ]])</f>
        <v>2</v>
      </c>
      <c r="DT261" s="71">
        <f>SUM(Таблица1[[#This Row],[РЕЙТИНГ DPT]:[РЕЙТИНГ НТЛ]])</f>
        <v>2</v>
      </c>
    </row>
    <row r="262" spans="1:124" x14ac:dyDescent="0.25">
      <c r="A262" s="21">
        <v>125</v>
      </c>
      <c r="B262" s="14" t="s">
        <v>326</v>
      </c>
      <c r="C262" s="14" t="s">
        <v>106</v>
      </c>
      <c r="D262" s="18" t="s">
        <v>186</v>
      </c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>
        <v>4</v>
      </c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53">
        <v>0</v>
      </c>
      <c r="DQ262" s="50">
        <v>1</v>
      </c>
      <c r="DR262" s="19">
        <v>1</v>
      </c>
      <c r="DS262" s="42">
        <f>PRODUCT(Таблица1[[#This Row],[РЕЙТИНГ НТЛ]:[РЕГ НТЛ]])</f>
        <v>1</v>
      </c>
      <c r="DT262" s="71">
        <f>SUM(Таблица1[[#This Row],[РЕЙТИНГ DPT]:[РЕЙТИНГ НТЛ]])</f>
        <v>1</v>
      </c>
    </row>
    <row r="263" spans="1:124" x14ac:dyDescent="0.25">
      <c r="A263" s="13">
        <v>104</v>
      </c>
      <c r="B263" s="14" t="s">
        <v>356</v>
      </c>
      <c r="C263" s="14" t="s">
        <v>190</v>
      </c>
      <c r="D263" s="14" t="s">
        <v>185</v>
      </c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>
        <v>5</v>
      </c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53">
        <v>0</v>
      </c>
      <c r="DQ263" s="44">
        <v>1</v>
      </c>
      <c r="DR263" s="16">
        <v>0</v>
      </c>
      <c r="DS263" s="41">
        <f>PRODUCT(Таблица1[[#This Row],[РЕЙТИНГ НТЛ]:[РЕГ НТЛ]])</f>
        <v>0</v>
      </c>
      <c r="DT263" s="71">
        <f>SUM(Таблица1[[#This Row],[РЕЙТИНГ DPT]:[РЕЙТИНГ НТЛ]])</f>
        <v>1</v>
      </c>
    </row>
    <row r="264" spans="1:124" x14ac:dyDescent="0.25">
      <c r="A264" s="13">
        <v>107</v>
      </c>
      <c r="B264" s="14" t="s">
        <v>328</v>
      </c>
      <c r="C264" s="14" t="s">
        <v>102</v>
      </c>
      <c r="D264" s="14" t="s">
        <v>103</v>
      </c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>
        <v>6</v>
      </c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53">
        <v>0</v>
      </c>
      <c r="DQ264" s="44">
        <v>1</v>
      </c>
      <c r="DR264" s="16">
        <v>1</v>
      </c>
      <c r="DS264" s="41">
        <f>PRODUCT(Таблица1[[#This Row],[РЕЙТИНГ НТЛ]:[РЕГ НТЛ]])</f>
        <v>1</v>
      </c>
      <c r="DT264" s="71">
        <f>SUM(Таблица1[[#This Row],[РЕЙТИНГ DPT]:[РЕЙТИНГ НТЛ]])</f>
        <v>1</v>
      </c>
    </row>
    <row r="265" spans="1:124" x14ac:dyDescent="0.25">
      <c r="A265" s="21">
        <v>120</v>
      </c>
      <c r="B265" s="18" t="s">
        <v>344</v>
      </c>
      <c r="C265" s="14" t="s">
        <v>106</v>
      </c>
      <c r="D265" s="18" t="s">
        <v>107</v>
      </c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>
        <v>7</v>
      </c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53">
        <v>0</v>
      </c>
      <c r="DQ265" s="81">
        <v>0</v>
      </c>
      <c r="DR265" s="19">
        <v>1</v>
      </c>
      <c r="DS265" s="42">
        <f>PRODUCT(Таблица1[[#This Row],[РЕЙТИНГ НТЛ]:[РЕГ НТЛ]])</f>
        <v>0</v>
      </c>
      <c r="DT265" s="71">
        <f>SUM(Таблица1[[#This Row],[РЕЙТИНГ DPT]:[РЕЙТИНГ НТЛ]])</f>
        <v>0</v>
      </c>
    </row>
    <row r="266" spans="1:124" x14ac:dyDescent="0.25">
      <c r="A266" s="13">
        <v>118</v>
      </c>
      <c r="B266" s="14" t="s">
        <v>332</v>
      </c>
      <c r="C266" s="14" t="s">
        <v>104</v>
      </c>
      <c r="D266" s="14" t="s">
        <v>105</v>
      </c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>
        <v>8</v>
      </c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53">
        <v>0</v>
      </c>
      <c r="DQ266" s="63">
        <v>0</v>
      </c>
      <c r="DR266" s="16">
        <v>1</v>
      </c>
      <c r="DS266" s="41">
        <f>PRODUCT(Таблица1[[#This Row],[РЕЙТИНГ НТЛ]:[РЕГ НТЛ]])</f>
        <v>0</v>
      </c>
      <c r="DT266" s="71">
        <f>SUM(Таблица1[[#This Row],[РЕЙТИНГ DPT]:[РЕЙТИНГ НТЛ]])</f>
        <v>0</v>
      </c>
    </row>
    <row r="267" spans="1:124" x14ac:dyDescent="0.25">
      <c r="A267" s="13">
        <v>45</v>
      </c>
      <c r="B267" s="14" t="s">
        <v>430</v>
      </c>
      <c r="C267" s="14" t="s">
        <v>104</v>
      </c>
      <c r="D267" s="14" t="s">
        <v>105</v>
      </c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>
        <v>1</v>
      </c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53">
        <v>0</v>
      </c>
      <c r="DQ267" s="44">
        <v>6</v>
      </c>
      <c r="DR267" s="16">
        <v>1</v>
      </c>
      <c r="DS267" s="41">
        <f>PRODUCT(Таблица1[[#This Row],[РЕЙТИНГ НТЛ]:[РЕГ НТЛ]])</f>
        <v>6</v>
      </c>
      <c r="DT267" s="71">
        <f>SUM(Таблица1[[#This Row],[РЕЙТИНГ DPT]:[РЕЙТИНГ НТЛ]])</f>
        <v>6</v>
      </c>
    </row>
    <row r="268" spans="1:124" x14ac:dyDescent="0.25">
      <c r="A268" s="21">
        <v>79</v>
      </c>
      <c r="B268" s="18" t="s">
        <v>429</v>
      </c>
      <c r="C268" s="14" t="s">
        <v>111</v>
      </c>
      <c r="D268" s="18" t="s">
        <v>112</v>
      </c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>
        <v>2</v>
      </c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53">
        <v>0</v>
      </c>
      <c r="DQ268" s="50">
        <v>4</v>
      </c>
      <c r="DR268" s="19">
        <v>0.5</v>
      </c>
      <c r="DS268" s="42">
        <f>PRODUCT(Таблица1[[#This Row],[РЕЙТИНГ НТЛ]:[РЕГ НТЛ]])</f>
        <v>2</v>
      </c>
      <c r="DT268" s="71">
        <f>SUM(Таблица1[[#This Row],[РЕЙТИНГ DPT]:[РЕЙТИНГ НТЛ]])</f>
        <v>4</v>
      </c>
    </row>
    <row r="269" spans="1:124" x14ac:dyDescent="0.25">
      <c r="A269" s="21">
        <v>87</v>
      </c>
      <c r="B269" s="18" t="s">
        <v>423</v>
      </c>
      <c r="C269" s="14" t="s">
        <v>102</v>
      </c>
      <c r="D269" s="18" t="s">
        <v>103</v>
      </c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>
        <v>3</v>
      </c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53">
        <v>0</v>
      </c>
      <c r="DQ269" s="50">
        <v>4</v>
      </c>
      <c r="DR269" s="19">
        <v>1</v>
      </c>
      <c r="DS269" s="42">
        <f>PRODUCT(Таблица1[[#This Row],[РЕЙТИНГ НТЛ]:[РЕГ НТЛ]])</f>
        <v>4</v>
      </c>
      <c r="DT269" s="71">
        <f>SUM(Таблица1[[#This Row],[РЕЙТИНГ DPT]:[РЕЙТИНГ НТЛ]])</f>
        <v>4</v>
      </c>
    </row>
    <row r="270" spans="1:124" x14ac:dyDescent="0.25">
      <c r="A270" s="13">
        <v>106</v>
      </c>
      <c r="B270" s="14" t="s">
        <v>416</v>
      </c>
      <c r="C270" s="14" t="s">
        <v>102</v>
      </c>
      <c r="D270" s="14" t="s">
        <v>103</v>
      </c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>
        <v>4</v>
      </c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53">
        <v>0</v>
      </c>
      <c r="DQ270" s="47">
        <v>2</v>
      </c>
      <c r="DR270" s="16">
        <v>1</v>
      </c>
      <c r="DS270" s="41">
        <f>PRODUCT(Таблица1[[#This Row],[РЕЙТИНГ НТЛ]:[РЕГ НТЛ]])</f>
        <v>2</v>
      </c>
      <c r="DT270" s="71">
        <f>SUM(Таблица1[[#This Row],[РЕЙТИНГ DPT]:[РЕЙТИНГ НТЛ]])</f>
        <v>2</v>
      </c>
    </row>
    <row r="271" spans="1:124" x14ac:dyDescent="0.25">
      <c r="A271" s="13">
        <v>126</v>
      </c>
      <c r="B271" s="14" t="s">
        <v>334</v>
      </c>
      <c r="C271" s="14" t="s">
        <v>102</v>
      </c>
      <c r="D271" s="14" t="s">
        <v>103</v>
      </c>
      <c r="E271" s="25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20"/>
      <c r="BD271" s="20"/>
      <c r="BE271" s="20"/>
      <c r="BF271" s="14"/>
      <c r="BG271" s="14"/>
      <c r="BH271" s="14">
        <v>1</v>
      </c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53">
        <v>0</v>
      </c>
      <c r="DQ271" s="47">
        <v>3</v>
      </c>
      <c r="DR271" s="16">
        <v>1</v>
      </c>
      <c r="DS271" s="41">
        <f>PRODUCT(Таблица1[[#This Row],[РЕЙТИНГ НТЛ]:[РЕГ НТЛ]])</f>
        <v>3</v>
      </c>
      <c r="DT271" s="71">
        <f>SUM(Таблица1[[#This Row],[РЕЙТИНГ DPT]:[РЕЙТИНГ НТЛ]])</f>
        <v>3</v>
      </c>
    </row>
    <row r="272" spans="1:124" x14ac:dyDescent="0.25">
      <c r="A272" s="13">
        <v>108</v>
      </c>
      <c r="B272" s="14" t="s">
        <v>329</v>
      </c>
      <c r="C272" s="14" t="s">
        <v>102</v>
      </c>
      <c r="D272" s="14" t="s">
        <v>103</v>
      </c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>
        <v>2</v>
      </c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53">
        <v>0</v>
      </c>
      <c r="DQ272" s="47">
        <v>2</v>
      </c>
      <c r="DR272" s="16">
        <v>1</v>
      </c>
      <c r="DS272" s="41">
        <f>PRODUCT(Таблица1[[#This Row],[РЕЙТИНГ НТЛ]:[РЕГ НТЛ]])</f>
        <v>2</v>
      </c>
      <c r="DT272" s="71">
        <f>SUM(Таблица1[[#This Row],[РЕЙТИНГ DPT]:[РЕЙТИНГ НТЛ]])</f>
        <v>2</v>
      </c>
    </row>
    <row r="273" spans="1:124" x14ac:dyDescent="0.25">
      <c r="A273" s="13">
        <v>123</v>
      </c>
      <c r="B273" s="14" t="s">
        <v>364</v>
      </c>
      <c r="C273" s="14" t="s">
        <v>102</v>
      </c>
      <c r="D273" s="14" t="s">
        <v>103</v>
      </c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20"/>
      <c r="X273" s="20"/>
      <c r="Y273" s="20"/>
      <c r="Z273" s="20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>
        <v>3</v>
      </c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53">
        <v>0</v>
      </c>
      <c r="DQ273" s="80">
        <v>2</v>
      </c>
      <c r="DR273" s="31">
        <v>1</v>
      </c>
      <c r="DS273" s="41">
        <f>PRODUCT(Таблица1[[#This Row],[РЕЙТИНГ НТЛ]:[РЕГ НТЛ]])</f>
        <v>2</v>
      </c>
      <c r="DT273" s="71">
        <f>SUM(Таблица1[[#This Row],[РЕЙТИНГ DPT]:[РЕЙТИНГ НТЛ]])</f>
        <v>2</v>
      </c>
    </row>
    <row r="274" spans="1:124" x14ac:dyDescent="0.25">
      <c r="A274" s="13">
        <v>107</v>
      </c>
      <c r="B274" s="14" t="s">
        <v>328</v>
      </c>
      <c r="C274" s="14" t="s">
        <v>102</v>
      </c>
      <c r="D274" s="14" t="s">
        <v>103</v>
      </c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>
        <v>4</v>
      </c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53">
        <v>0</v>
      </c>
      <c r="DQ274" s="47">
        <v>1</v>
      </c>
      <c r="DR274" s="16">
        <v>1</v>
      </c>
      <c r="DS274" s="41">
        <f>PRODUCT(Таблица1[[#This Row],[РЕЙТИНГ НТЛ]:[РЕГ НТЛ]])</f>
        <v>1</v>
      </c>
      <c r="DT274" s="71">
        <f>SUM(Таблица1[[#This Row],[РЕЙТИНГ DPT]:[РЕЙТИНГ НТЛ]])</f>
        <v>1</v>
      </c>
    </row>
    <row r="275" spans="1:124" x14ac:dyDescent="0.25">
      <c r="A275" s="13">
        <v>98</v>
      </c>
      <c r="B275" s="14" t="s">
        <v>330</v>
      </c>
      <c r="C275" s="14" t="s">
        <v>104</v>
      </c>
      <c r="D275" s="14" t="s">
        <v>105</v>
      </c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>
        <v>5</v>
      </c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53">
        <v>0</v>
      </c>
      <c r="DQ275" s="47">
        <v>1</v>
      </c>
      <c r="DR275" s="16">
        <v>1</v>
      </c>
      <c r="DS275" s="41">
        <f>PRODUCT(Таблица1[[#This Row],[РЕЙТИНГ НТЛ]:[РЕГ НТЛ]])</f>
        <v>1</v>
      </c>
      <c r="DT275" s="71">
        <f>SUM(Таблица1[[#This Row],[РЕЙТИНГ DPT]:[РЕЙТИНГ НТЛ]])</f>
        <v>1</v>
      </c>
    </row>
    <row r="276" spans="1:124" x14ac:dyDescent="0.25">
      <c r="A276" s="13">
        <v>84</v>
      </c>
      <c r="B276" s="14" t="s">
        <v>352</v>
      </c>
      <c r="C276" s="14" t="s">
        <v>102</v>
      </c>
      <c r="D276" s="14" t="s">
        <v>113</v>
      </c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>
        <v>6</v>
      </c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53">
        <v>0</v>
      </c>
      <c r="DQ276" s="44">
        <v>1</v>
      </c>
      <c r="DR276" s="16">
        <v>0</v>
      </c>
      <c r="DS276" s="41">
        <f>PRODUCT(Таблица1[[#This Row],[РЕЙТИНГ НТЛ]:[РЕГ НТЛ]])</f>
        <v>0</v>
      </c>
      <c r="DT276" s="71">
        <f>SUM(Таблица1[[#This Row],[РЕЙТИНГ DPT]:[РЕЙТИНГ НТЛ]])</f>
        <v>1</v>
      </c>
    </row>
    <row r="277" spans="1:124" x14ac:dyDescent="0.25">
      <c r="A277" s="13">
        <v>118</v>
      </c>
      <c r="B277" s="14" t="s">
        <v>332</v>
      </c>
      <c r="C277" s="14" t="s">
        <v>104</v>
      </c>
      <c r="D277" s="14" t="s">
        <v>105</v>
      </c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 t="s">
        <v>121</v>
      </c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53">
        <v>0</v>
      </c>
      <c r="DQ277" s="45">
        <v>0</v>
      </c>
      <c r="DR277" s="16">
        <v>1</v>
      </c>
      <c r="DS277" s="41">
        <f>PRODUCT(Таблица1[[#This Row],[РЕЙТИНГ НТЛ]:[РЕГ НТЛ]])</f>
        <v>0</v>
      </c>
      <c r="DT277" s="71">
        <f>SUM(Таблица1[[#This Row],[РЕЙТИНГ DPT]:[РЕЙТИНГ НТЛ]])</f>
        <v>0</v>
      </c>
    </row>
    <row r="278" spans="1:124" x14ac:dyDescent="0.25">
      <c r="A278" s="13">
        <v>105</v>
      </c>
      <c r="B278" s="14" t="s">
        <v>366</v>
      </c>
      <c r="C278" s="14" t="s">
        <v>190</v>
      </c>
      <c r="D278" s="14" t="s">
        <v>185</v>
      </c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 t="s">
        <v>121</v>
      </c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53">
        <v>0</v>
      </c>
      <c r="DQ278" s="45">
        <v>0</v>
      </c>
      <c r="DR278" s="16">
        <v>0</v>
      </c>
      <c r="DS278" s="41">
        <f>PRODUCT(Таблица1[[#This Row],[РЕЙТИНГ НТЛ]:[РЕГ НТЛ]])</f>
        <v>0</v>
      </c>
      <c r="DT278" s="71">
        <f>SUM(Таблица1[[#This Row],[РЕЙТИНГ DPT]:[РЕЙТИНГ НТЛ]])</f>
        <v>0</v>
      </c>
    </row>
    <row r="279" spans="1:124" x14ac:dyDescent="0.25">
      <c r="A279" s="13">
        <v>88</v>
      </c>
      <c r="B279" s="14" t="s">
        <v>341</v>
      </c>
      <c r="C279" s="14" t="s">
        <v>102</v>
      </c>
      <c r="D279" s="14" t="s">
        <v>103</v>
      </c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 t="s">
        <v>123</v>
      </c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53">
        <v>0</v>
      </c>
      <c r="DQ279" s="45">
        <v>0</v>
      </c>
      <c r="DR279" s="16">
        <v>1</v>
      </c>
      <c r="DS279" s="41">
        <f>PRODUCT(Таблица1[[#This Row],[РЕЙТИНГ НТЛ]:[РЕГ НТЛ]])</f>
        <v>0</v>
      </c>
      <c r="DT279" s="71">
        <f>SUM(Таблица1[[#This Row],[РЕЙТИНГ DPT]:[РЕЙТИНГ НТЛ]])</f>
        <v>0</v>
      </c>
    </row>
    <row r="280" spans="1:124" x14ac:dyDescent="0.25">
      <c r="A280" s="21">
        <v>94</v>
      </c>
      <c r="B280" s="18" t="s">
        <v>354</v>
      </c>
      <c r="C280" s="14" t="s">
        <v>102</v>
      </c>
      <c r="D280" s="18" t="s">
        <v>103</v>
      </c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 t="s">
        <v>123</v>
      </c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53">
        <v>0</v>
      </c>
      <c r="DQ280" s="63">
        <v>0</v>
      </c>
      <c r="DR280" s="19">
        <v>0</v>
      </c>
      <c r="DS280" s="42">
        <f>PRODUCT(Таблица1[[#This Row],[РЕЙТИНГ НТЛ]:[РЕГ НТЛ]])</f>
        <v>0</v>
      </c>
      <c r="DT280" s="71">
        <f>SUM(Таблица1[[#This Row],[РЕЙТИНГ DPT]:[РЕЙТИНГ НТЛ]])</f>
        <v>0</v>
      </c>
    </row>
    <row r="281" spans="1:124" x14ac:dyDescent="0.25">
      <c r="A281" s="13">
        <v>243</v>
      </c>
      <c r="B281" s="14" t="s">
        <v>331</v>
      </c>
      <c r="C281" s="14" t="s">
        <v>111</v>
      </c>
      <c r="D281" s="14" t="s">
        <v>112</v>
      </c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 t="s">
        <v>174</v>
      </c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53">
        <v>0</v>
      </c>
      <c r="DQ281" s="63">
        <v>0</v>
      </c>
      <c r="DR281" s="16">
        <v>1</v>
      </c>
      <c r="DS281" s="41">
        <f>PRODUCT(Таблица1[[#This Row],[РЕЙТИНГ НТЛ]:[РЕГ НТЛ]])</f>
        <v>0</v>
      </c>
      <c r="DT281" s="71">
        <f>SUM(Таблица1[[#This Row],[РЕЙТИНГ DPT]:[РЕЙТИНГ НТЛ]])</f>
        <v>0</v>
      </c>
    </row>
    <row r="282" spans="1:124" x14ac:dyDescent="0.25">
      <c r="A282" s="13">
        <v>121</v>
      </c>
      <c r="B282" s="14" t="s">
        <v>345</v>
      </c>
      <c r="C282" s="14" t="s">
        <v>116</v>
      </c>
      <c r="D282" s="14" t="s">
        <v>193</v>
      </c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 t="s">
        <v>174</v>
      </c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53">
        <v>0</v>
      </c>
      <c r="DQ282" s="45">
        <v>0</v>
      </c>
      <c r="DR282" s="16">
        <v>0</v>
      </c>
      <c r="DS282" s="41">
        <f>PRODUCT(Таблица1[[#This Row],[РЕЙТИНГ НТЛ]:[РЕГ НТЛ]])</f>
        <v>0</v>
      </c>
      <c r="DT282" s="71">
        <f>SUM(Таблица1[[#This Row],[РЕЙТИНГ DPT]:[РЕЙТИНГ НТЛ]])</f>
        <v>0</v>
      </c>
    </row>
    <row r="283" spans="1:124" x14ac:dyDescent="0.25">
      <c r="A283" s="13">
        <v>109</v>
      </c>
      <c r="B283" s="14" t="s">
        <v>343</v>
      </c>
      <c r="C283" s="14" t="s">
        <v>116</v>
      </c>
      <c r="D283" s="14" t="s">
        <v>192</v>
      </c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 t="s">
        <v>174</v>
      </c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53">
        <v>0</v>
      </c>
      <c r="DQ283" s="46">
        <v>0</v>
      </c>
      <c r="DR283" s="16">
        <v>0</v>
      </c>
      <c r="DS283" s="41">
        <f>PRODUCT(Таблица1[[#This Row],[РЕЙТИНГ НТЛ]:[РЕГ НТЛ]])</f>
        <v>0</v>
      </c>
      <c r="DT283" s="71">
        <f>SUM(Таблица1[[#This Row],[РЕЙТИНГ DPT]:[РЕЙТИНГ НТЛ]])</f>
        <v>0</v>
      </c>
    </row>
    <row r="284" spans="1:124" x14ac:dyDescent="0.25">
      <c r="A284" s="13">
        <v>252</v>
      </c>
      <c r="B284" s="14" t="s">
        <v>362</v>
      </c>
      <c r="C284" s="14" t="s">
        <v>102</v>
      </c>
      <c r="D284" s="14" t="s">
        <v>103</v>
      </c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 t="s">
        <v>195</v>
      </c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53">
        <v>0</v>
      </c>
      <c r="DQ284" s="46">
        <v>0</v>
      </c>
      <c r="DR284" s="16">
        <v>1</v>
      </c>
      <c r="DS284" s="41">
        <f>PRODUCT(Таблица1[[#This Row],[РЕЙТИНГ НТЛ]:[РЕГ НТЛ]])</f>
        <v>0</v>
      </c>
      <c r="DT284" s="71">
        <f>SUM(Таблица1[[#This Row],[РЕЙТИНГ DPT]:[РЕЙТИНГ НТЛ]])</f>
        <v>0</v>
      </c>
    </row>
    <row r="285" spans="1:124" x14ac:dyDescent="0.25">
      <c r="A285" s="13">
        <v>249</v>
      </c>
      <c r="B285" s="14" t="s">
        <v>359</v>
      </c>
      <c r="C285" s="14" t="s">
        <v>111</v>
      </c>
      <c r="D285" s="14" t="s">
        <v>112</v>
      </c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 t="s">
        <v>195</v>
      </c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53">
        <v>0</v>
      </c>
      <c r="DQ285" s="46">
        <v>0</v>
      </c>
      <c r="DR285" s="16">
        <v>1</v>
      </c>
      <c r="DS285" s="41">
        <f>PRODUCT(Таблица1[[#This Row],[РЕЙТИНГ НТЛ]:[РЕГ НТЛ]])</f>
        <v>0</v>
      </c>
      <c r="DT285" s="71">
        <f>SUM(Таблица1[[#This Row],[РЕЙТИНГ DPT]:[РЕЙТИНГ НТЛ]])</f>
        <v>0</v>
      </c>
    </row>
    <row r="286" spans="1:124" x14ac:dyDescent="0.25">
      <c r="A286" s="13">
        <v>117</v>
      </c>
      <c r="B286" s="14" t="s">
        <v>339</v>
      </c>
      <c r="C286" s="14" t="s">
        <v>111</v>
      </c>
      <c r="D286" s="14" t="s">
        <v>112</v>
      </c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 t="s">
        <v>195</v>
      </c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53">
        <v>0</v>
      </c>
      <c r="DQ286" s="46">
        <v>0</v>
      </c>
      <c r="DR286" s="31">
        <v>1</v>
      </c>
      <c r="DS286" s="41">
        <f>PRODUCT(Таблица1[[#This Row],[РЕЙТИНГ НТЛ]:[РЕГ НТЛ]])</f>
        <v>0</v>
      </c>
      <c r="DT286" s="71">
        <f>SUM(Таблица1[[#This Row],[РЕЙТИНГ DPT]:[РЕЙТИНГ НТЛ]])</f>
        <v>0</v>
      </c>
    </row>
    <row r="287" spans="1:124" x14ac:dyDescent="0.25">
      <c r="A287" s="21">
        <v>254</v>
      </c>
      <c r="B287" s="18" t="s">
        <v>350</v>
      </c>
      <c r="C287" s="14" t="s">
        <v>111</v>
      </c>
      <c r="D287" s="18" t="s">
        <v>112</v>
      </c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 t="s">
        <v>195</v>
      </c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53">
        <v>0</v>
      </c>
      <c r="DQ287" s="81">
        <v>0</v>
      </c>
      <c r="DR287" s="19">
        <v>0</v>
      </c>
      <c r="DS287" s="42">
        <f>PRODUCT(Таблица1[[#This Row],[РЕЙТИНГ НТЛ]:[РЕГ НТЛ]])</f>
        <v>0</v>
      </c>
      <c r="DT287" s="71">
        <f>SUM(Таблица1[[#This Row],[РЕЙТИНГ DPT]:[РЕЙТИНГ НТЛ]])</f>
        <v>0</v>
      </c>
    </row>
    <row r="288" spans="1:124" x14ac:dyDescent="0.25">
      <c r="A288" s="13">
        <v>242</v>
      </c>
      <c r="B288" s="14" t="s">
        <v>357</v>
      </c>
      <c r="C288" s="14" t="s">
        <v>111</v>
      </c>
      <c r="D288" s="14" t="s">
        <v>112</v>
      </c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 t="s">
        <v>195</v>
      </c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53">
        <v>0</v>
      </c>
      <c r="DQ288" s="63">
        <v>0</v>
      </c>
      <c r="DR288" s="16">
        <v>0</v>
      </c>
      <c r="DS288" s="41">
        <f>PRODUCT(Таблица1[[#This Row],[РЕЙТИНГ НТЛ]:[РЕГ НТЛ]])</f>
        <v>0</v>
      </c>
      <c r="DT288" s="71">
        <f>SUM(Таблица1[[#This Row],[РЕЙТИНГ DPT]:[РЕЙТИНГ НТЛ]])</f>
        <v>0</v>
      </c>
    </row>
    <row r="289" spans="1:124" x14ac:dyDescent="0.25">
      <c r="A289" s="13">
        <v>85</v>
      </c>
      <c r="B289" s="14" t="s">
        <v>365</v>
      </c>
      <c r="C289" s="14" t="s">
        <v>102</v>
      </c>
      <c r="D289" s="14" t="s">
        <v>103</v>
      </c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 t="s">
        <v>194</v>
      </c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53">
        <v>0</v>
      </c>
      <c r="DQ289" s="63">
        <v>0</v>
      </c>
      <c r="DR289" s="16">
        <v>0</v>
      </c>
      <c r="DS289" s="41">
        <f>PRODUCT(Таблица1[[#This Row],[РЕЙТИНГ НТЛ]:[РЕГ НТЛ]])</f>
        <v>0</v>
      </c>
      <c r="DT289" s="71">
        <f>SUM(Таблица1[[#This Row],[РЕЙТИНГ DPT]:[РЕЙТИНГ НТЛ]])</f>
        <v>0</v>
      </c>
    </row>
    <row r="290" spans="1:124" x14ac:dyDescent="0.25">
      <c r="A290" s="13">
        <v>104</v>
      </c>
      <c r="B290" s="14" t="s">
        <v>356</v>
      </c>
      <c r="C290" s="14" t="s">
        <v>190</v>
      </c>
      <c r="D290" s="14" t="s">
        <v>185</v>
      </c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 t="s">
        <v>194</v>
      </c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53">
        <v>0</v>
      </c>
      <c r="DQ290" s="45">
        <v>0</v>
      </c>
      <c r="DR290" s="16">
        <v>0</v>
      </c>
      <c r="DS290" s="41">
        <f>PRODUCT(Таблица1[[#This Row],[РЕЙТИНГ НТЛ]:[РЕГ НТЛ]])</f>
        <v>0</v>
      </c>
      <c r="DT290" s="71">
        <f>SUM(Таблица1[[#This Row],[РЕЙТИНГ DPT]:[РЕЙТИНГ НТЛ]])</f>
        <v>0</v>
      </c>
    </row>
    <row r="291" spans="1:124" x14ac:dyDescent="0.25">
      <c r="A291" s="13">
        <v>113</v>
      </c>
      <c r="B291" s="14" t="s">
        <v>335</v>
      </c>
      <c r="C291" s="14" t="s">
        <v>116</v>
      </c>
      <c r="D291" s="14" t="s">
        <v>148</v>
      </c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 t="s">
        <v>194</v>
      </c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53">
        <v>0</v>
      </c>
      <c r="DQ291" s="45">
        <v>0</v>
      </c>
      <c r="DR291" s="16">
        <v>0</v>
      </c>
      <c r="DS291" s="41">
        <f>PRODUCT(Таблица1[[#This Row],[РЕЙТИНГ НТЛ]:[РЕГ НТЛ]])</f>
        <v>0</v>
      </c>
      <c r="DT291" s="71">
        <f>SUM(Таблица1[[#This Row],[РЕЙТИНГ DPT]:[РЕЙТИНГ НТЛ]])</f>
        <v>0</v>
      </c>
    </row>
    <row r="292" spans="1:124" x14ac:dyDescent="0.25">
      <c r="A292" s="13">
        <v>125</v>
      </c>
      <c r="B292" s="14" t="s">
        <v>326</v>
      </c>
      <c r="C292" s="14" t="s">
        <v>106</v>
      </c>
      <c r="D292" s="14" t="s">
        <v>186</v>
      </c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 t="s">
        <v>194</v>
      </c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53">
        <v>0</v>
      </c>
      <c r="DQ292" s="45">
        <v>0</v>
      </c>
      <c r="DR292" s="16">
        <v>1</v>
      </c>
      <c r="DS292" s="41">
        <f>PRODUCT(Таблица1[[#This Row],[РЕЙТИНГ НТЛ]:[РЕГ НТЛ]])</f>
        <v>0</v>
      </c>
      <c r="DT292" s="71">
        <f>SUM(Таблица1[[#This Row],[РЕЙТИНГ DPT]:[РЕЙТИНГ НТЛ]])</f>
        <v>0</v>
      </c>
    </row>
    <row r="293" spans="1:124" x14ac:dyDescent="0.25">
      <c r="A293" s="13">
        <v>120</v>
      </c>
      <c r="B293" s="14" t="s">
        <v>344</v>
      </c>
      <c r="C293" s="14" t="s">
        <v>106</v>
      </c>
      <c r="D293" s="14" t="s">
        <v>107</v>
      </c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 t="s">
        <v>194</v>
      </c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53">
        <v>0</v>
      </c>
      <c r="DQ293" s="46">
        <v>0</v>
      </c>
      <c r="DR293" s="16">
        <v>1</v>
      </c>
      <c r="DS293" s="41">
        <f>PRODUCT(Таблица1[[#This Row],[РЕЙТИНГ НТЛ]:[РЕГ НТЛ]])</f>
        <v>0</v>
      </c>
      <c r="DT293" s="71">
        <f>SUM(Таблица1[[#This Row],[РЕЙТИНГ DPT]:[РЕЙТИНГ НТЛ]])</f>
        <v>0</v>
      </c>
    </row>
    <row r="294" spans="1:124" x14ac:dyDescent="0.25">
      <c r="A294" s="13">
        <v>79</v>
      </c>
      <c r="B294" s="14" t="s">
        <v>429</v>
      </c>
      <c r="C294" s="14" t="s">
        <v>111</v>
      </c>
      <c r="D294" s="14" t="s">
        <v>112</v>
      </c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>
        <v>1</v>
      </c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53">
        <v>0</v>
      </c>
      <c r="DQ294" s="47">
        <v>6</v>
      </c>
      <c r="DR294" s="16">
        <v>0.5</v>
      </c>
      <c r="DS294" s="41">
        <f>PRODUCT(Таблица1[[#This Row],[РЕЙТИНГ НТЛ]:[РЕГ НТЛ]])</f>
        <v>3</v>
      </c>
      <c r="DT294" s="71">
        <f>SUM(Таблица1[[#This Row],[РЕЙТИНГ DPT]:[РЕЙТИНГ НТЛ]])</f>
        <v>6</v>
      </c>
    </row>
    <row r="295" spans="1:124" x14ac:dyDescent="0.25">
      <c r="A295" s="13">
        <v>45</v>
      </c>
      <c r="B295" s="14" t="s">
        <v>430</v>
      </c>
      <c r="C295" s="14" t="s">
        <v>104</v>
      </c>
      <c r="D295" s="14" t="s">
        <v>105</v>
      </c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>
        <v>2</v>
      </c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53">
        <v>0</v>
      </c>
      <c r="DQ295" s="44">
        <v>4</v>
      </c>
      <c r="DR295" s="16">
        <v>1</v>
      </c>
      <c r="DS295" s="41">
        <f>PRODUCT(Таблица1[[#This Row],[РЕЙТИНГ НТЛ]:[РЕГ НТЛ]])</f>
        <v>4</v>
      </c>
      <c r="DT295" s="71">
        <f>SUM(Таблица1[[#This Row],[РЕЙТИНГ DPT]:[РЕЙТИНГ НТЛ]])</f>
        <v>4</v>
      </c>
    </row>
    <row r="296" spans="1:124" x14ac:dyDescent="0.25">
      <c r="A296" s="13">
        <v>92</v>
      </c>
      <c r="B296" s="14" t="s">
        <v>426</v>
      </c>
      <c r="C296" s="14" t="s">
        <v>102</v>
      </c>
      <c r="D296" s="14" t="s">
        <v>103</v>
      </c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>
        <v>3</v>
      </c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53">
        <v>0</v>
      </c>
      <c r="DQ296" s="80">
        <v>4</v>
      </c>
      <c r="DR296" s="31">
        <v>1</v>
      </c>
      <c r="DS296" s="41">
        <f>PRODUCT(Таблица1[[#This Row],[РЕЙТИНГ НТЛ]:[РЕГ НТЛ]])</f>
        <v>4</v>
      </c>
      <c r="DT296" s="71">
        <f>SUM(Таблица1[[#This Row],[РЕЙТИНГ DPT]:[РЕЙТИНГ НТЛ]])</f>
        <v>4</v>
      </c>
    </row>
    <row r="297" spans="1:124" x14ac:dyDescent="0.25">
      <c r="A297" s="13">
        <v>87</v>
      </c>
      <c r="B297" s="14" t="s">
        <v>423</v>
      </c>
      <c r="C297" s="14" t="s">
        <v>102</v>
      </c>
      <c r="D297" s="14" t="s">
        <v>103</v>
      </c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>
        <v>4</v>
      </c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53">
        <v>0</v>
      </c>
      <c r="DQ297" s="80">
        <v>2</v>
      </c>
      <c r="DR297" s="16">
        <v>1</v>
      </c>
      <c r="DS297" s="41">
        <f>PRODUCT(Таблица1[[#This Row],[РЕЙТИНГ НТЛ]:[РЕГ НТЛ]])</f>
        <v>2</v>
      </c>
      <c r="DT297" s="71">
        <f>SUM(Таблица1[[#This Row],[РЕЙТИНГ DPT]:[РЕЙТИНГ НТЛ]])</f>
        <v>2</v>
      </c>
    </row>
    <row r="298" spans="1:124" x14ac:dyDescent="0.25">
      <c r="A298" s="13">
        <v>81</v>
      </c>
      <c r="B298" s="14" t="s">
        <v>427</v>
      </c>
      <c r="C298" s="14" t="s">
        <v>111</v>
      </c>
      <c r="D298" s="14" t="s">
        <v>112</v>
      </c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>
        <v>5</v>
      </c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53">
        <v>0</v>
      </c>
      <c r="DQ298" s="80">
        <v>2</v>
      </c>
      <c r="DR298" s="31">
        <v>1</v>
      </c>
      <c r="DS298" s="41">
        <f>PRODUCT(Таблица1[[#This Row],[РЕЙТИНГ НТЛ]:[РЕГ НТЛ]])</f>
        <v>2</v>
      </c>
      <c r="DT298" s="71">
        <f>SUM(Таблица1[[#This Row],[РЕЙТИНГ DPT]:[РЕЙТИНГ НТЛ]])</f>
        <v>2</v>
      </c>
    </row>
    <row r="299" spans="1:124" x14ac:dyDescent="0.25">
      <c r="A299" s="13">
        <v>106</v>
      </c>
      <c r="B299" s="14" t="s">
        <v>416</v>
      </c>
      <c r="C299" s="14" t="s">
        <v>102</v>
      </c>
      <c r="D299" s="14" t="s">
        <v>103</v>
      </c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>
        <v>6</v>
      </c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53">
        <v>0</v>
      </c>
      <c r="DQ299" s="47">
        <v>2</v>
      </c>
      <c r="DR299" s="16">
        <v>1</v>
      </c>
      <c r="DS299" s="41">
        <f>PRODUCT(Таблица1[[#This Row],[РЕЙТИНГ НТЛ]:[РЕГ НТЛ]])</f>
        <v>2</v>
      </c>
      <c r="DT299" s="71">
        <f>SUM(Таблица1[[#This Row],[РЕЙТИНГ DPT]:[РЕЙТИНГ НТЛ]])</f>
        <v>2</v>
      </c>
    </row>
    <row r="300" spans="1:124" x14ac:dyDescent="0.25">
      <c r="A300" s="13">
        <v>102</v>
      </c>
      <c r="B300" s="14" t="s">
        <v>418</v>
      </c>
      <c r="C300" s="14" t="s">
        <v>102</v>
      </c>
      <c r="D300" s="14" t="s">
        <v>103</v>
      </c>
      <c r="E300" s="25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>
        <v>7</v>
      </c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53">
        <v>0</v>
      </c>
      <c r="DQ300" s="46">
        <v>0</v>
      </c>
      <c r="DR300" s="16">
        <v>1</v>
      </c>
      <c r="DS300" s="41">
        <f>PRODUCT(Таблица1[[#This Row],[РЕЙТИНГ НТЛ]:[РЕГ НТЛ]])</f>
        <v>0</v>
      </c>
      <c r="DT300" s="71">
        <f>SUM(Таблица1[[#This Row],[РЕЙТИНГ DPT]:[РЕЙТИНГ НТЛ]])</f>
        <v>0</v>
      </c>
    </row>
    <row r="301" spans="1:124" x14ac:dyDescent="0.25">
      <c r="A301" s="21">
        <v>105</v>
      </c>
      <c r="B301" s="18" t="s">
        <v>438</v>
      </c>
      <c r="C301" s="14" t="s">
        <v>190</v>
      </c>
      <c r="D301" s="18" t="s">
        <v>185</v>
      </c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26"/>
      <c r="P301" s="26"/>
      <c r="Q301" s="26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>
        <v>8</v>
      </c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53">
        <v>0</v>
      </c>
      <c r="DQ301" s="48">
        <v>0</v>
      </c>
      <c r="DR301" s="16">
        <v>0</v>
      </c>
      <c r="DS301" s="42">
        <f>PRODUCT(Таблица1[[#This Row],[РЕЙТИНГ НТЛ]:[РЕГ НТЛ]])</f>
        <v>0</v>
      </c>
      <c r="DT301" s="71">
        <f>SUM(Таблица1[[#This Row],[РЕЙТИНГ DPT]:[РЕЙТИНГ НТЛ]])</f>
        <v>0</v>
      </c>
    </row>
    <row r="302" spans="1:124" x14ac:dyDescent="0.25">
      <c r="A302" s="13">
        <v>46</v>
      </c>
      <c r="B302" s="14" t="s">
        <v>251</v>
      </c>
      <c r="C302" s="14" t="s">
        <v>102</v>
      </c>
      <c r="D302" s="14" t="s">
        <v>103</v>
      </c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>
        <v>1</v>
      </c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53">
        <v>0</v>
      </c>
      <c r="DQ302" s="47">
        <v>3</v>
      </c>
      <c r="DR302" s="16">
        <v>1</v>
      </c>
      <c r="DS302" s="41">
        <f>PRODUCT(Таблица1[[#This Row],[РЕЙТИНГ НТЛ]:[РЕГ НТЛ]])</f>
        <v>3</v>
      </c>
      <c r="DT302" s="71">
        <f>SUM(Таблица1[[#This Row],[РЕЙТИНГ DPT]:[РЕЙТИНГ НТЛ]])</f>
        <v>3</v>
      </c>
    </row>
    <row r="303" spans="1:124" x14ac:dyDescent="0.25">
      <c r="A303" s="13">
        <v>44</v>
      </c>
      <c r="B303" s="14" t="s">
        <v>315</v>
      </c>
      <c r="C303" s="14" t="s">
        <v>104</v>
      </c>
      <c r="D303" s="14" t="s">
        <v>105</v>
      </c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>
        <v>2</v>
      </c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53">
        <v>0</v>
      </c>
      <c r="DQ303" s="47">
        <v>2</v>
      </c>
      <c r="DR303" s="16">
        <v>1</v>
      </c>
      <c r="DS303" s="41">
        <f>PRODUCT(Таблица1[[#This Row],[РЕЙТИНГ НТЛ]:[РЕГ НТЛ]])</f>
        <v>2</v>
      </c>
      <c r="DT303" s="71">
        <f>SUM(Таблица1[[#This Row],[РЕЙТИНГ DPT]:[РЕЙТИНГ НТЛ]])</f>
        <v>2</v>
      </c>
    </row>
    <row r="304" spans="1:124" x14ac:dyDescent="0.25">
      <c r="A304" s="21">
        <v>65</v>
      </c>
      <c r="B304" s="18" t="s">
        <v>228</v>
      </c>
      <c r="C304" s="14" t="s">
        <v>102</v>
      </c>
      <c r="D304" s="18" t="s">
        <v>103</v>
      </c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>
        <v>3</v>
      </c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53">
        <v>0</v>
      </c>
      <c r="DQ304" s="50">
        <v>2</v>
      </c>
      <c r="DR304" s="16">
        <v>1</v>
      </c>
      <c r="DS304" s="42">
        <f>PRODUCT(Таблица1[[#This Row],[РЕЙТИНГ НТЛ]:[РЕГ НТЛ]])</f>
        <v>2</v>
      </c>
      <c r="DT304" s="71">
        <f>SUM(Таблица1[[#This Row],[РЕЙТИНГ DPT]:[РЕЙТИНГ НТЛ]])</f>
        <v>2</v>
      </c>
    </row>
    <row r="305" spans="1:124" x14ac:dyDescent="0.25">
      <c r="A305" s="13">
        <v>8</v>
      </c>
      <c r="B305" s="14" t="s">
        <v>241</v>
      </c>
      <c r="C305" s="14" t="s">
        <v>106</v>
      </c>
      <c r="D305" s="14" t="s">
        <v>108</v>
      </c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>
        <v>4</v>
      </c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53">
        <v>0</v>
      </c>
      <c r="DQ305" s="44">
        <v>1</v>
      </c>
      <c r="DR305" s="16">
        <v>0</v>
      </c>
      <c r="DS305" s="41">
        <f>PRODUCT(Таблица1[[#This Row],[РЕЙТИНГ НТЛ]:[РЕГ НТЛ]])</f>
        <v>0</v>
      </c>
      <c r="DT305" s="71">
        <f>SUM(Таблица1[[#This Row],[РЕЙТИНГ DPT]:[РЕЙТИНГ НТЛ]])</f>
        <v>1</v>
      </c>
    </row>
    <row r="306" spans="1:124" x14ac:dyDescent="0.25">
      <c r="A306" s="13">
        <v>61</v>
      </c>
      <c r="B306" s="14" t="s">
        <v>243</v>
      </c>
      <c r="C306" s="14" t="s">
        <v>104</v>
      </c>
      <c r="D306" s="14" t="s">
        <v>105</v>
      </c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>
        <v>5</v>
      </c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53">
        <v>0</v>
      </c>
      <c r="DQ306" s="44">
        <v>1</v>
      </c>
      <c r="DR306" s="16">
        <v>1</v>
      </c>
      <c r="DS306" s="41">
        <f>PRODUCT(Таблица1[[#This Row],[РЕЙТИНГ НТЛ]:[РЕГ НТЛ]])</f>
        <v>1</v>
      </c>
      <c r="DT306" s="71">
        <f>SUM(Таблица1[[#This Row],[РЕЙТИНГ DPT]:[РЕЙТИНГ НТЛ]])</f>
        <v>1</v>
      </c>
    </row>
    <row r="307" spans="1:124" x14ac:dyDescent="0.25">
      <c r="A307" s="13">
        <v>2</v>
      </c>
      <c r="B307" s="14" t="s">
        <v>242</v>
      </c>
      <c r="C307" s="14" t="s">
        <v>104</v>
      </c>
      <c r="D307" s="14" t="s">
        <v>105</v>
      </c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20"/>
      <c r="X307" s="20"/>
      <c r="Y307" s="20"/>
      <c r="Z307" s="20"/>
      <c r="AA307" s="14"/>
      <c r="AB307" s="23"/>
      <c r="AC307" s="24"/>
      <c r="AD307" s="24"/>
      <c r="AE307" s="24"/>
      <c r="AF307" s="14"/>
      <c r="AG307" s="14"/>
      <c r="AH307" s="14">
        <v>6</v>
      </c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53">
        <v>0</v>
      </c>
      <c r="DQ307" s="44">
        <v>1</v>
      </c>
      <c r="DR307" s="16">
        <v>1</v>
      </c>
      <c r="DS307" s="41">
        <f>PRODUCT(Таблица1[[#This Row],[РЕЙТИНГ НТЛ]:[РЕГ НТЛ]])</f>
        <v>1</v>
      </c>
      <c r="DT307" s="71">
        <f>SUM(Таблица1[[#This Row],[РЕЙТИНГ DPT]:[РЕЙТИНГ НТЛ]])</f>
        <v>1</v>
      </c>
    </row>
    <row r="308" spans="1:124" x14ac:dyDescent="0.25">
      <c r="A308" s="13">
        <v>47</v>
      </c>
      <c r="B308" s="14" t="s">
        <v>253</v>
      </c>
      <c r="C308" s="14" t="s">
        <v>104</v>
      </c>
      <c r="D308" s="14" t="s">
        <v>105</v>
      </c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>
        <v>7</v>
      </c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53">
        <v>0</v>
      </c>
      <c r="DQ308" s="63">
        <v>0</v>
      </c>
      <c r="DR308" s="16">
        <v>1</v>
      </c>
      <c r="DS308" s="41">
        <f>PRODUCT(Таблица1[[#This Row],[РЕЙТИНГ НТЛ]:[РЕГ НТЛ]])</f>
        <v>0</v>
      </c>
      <c r="DT308" s="71">
        <f>SUM(Таблица1[[#This Row],[РЕЙТИНГ DPT]:[РЕЙТИНГ НТЛ]])</f>
        <v>0</v>
      </c>
    </row>
    <row r="309" spans="1:124" x14ac:dyDescent="0.25">
      <c r="A309" s="13">
        <v>31</v>
      </c>
      <c r="B309" s="14" t="s">
        <v>252</v>
      </c>
      <c r="C309" s="14" t="s">
        <v>104</v>
      </c>
      <c r="D309" s="14" t="s">
        <v>105</v>
      </c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>
        <v>10</v>
      </c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53">
        <v>0</v>
      </c>
      <c r="DQ309" s="63">
        <v>0</v>
      </c>
      <c r="DR309" s="16">
        <v>1</v>
      </c>
      <c r="DS309" s="41">
        <f>PRODUCT(Таблица1[[#This Row],[РЕЙТИНГ НТЛ]:[РЕГ НТЛ]])</f>
        <v>0</v>
      </c>
      <c r="DT309" s="71">
        <f>SUM(Таблица1[[#This Row],[РЕЙТИНГ DPT]:[РЕЙТИНГ НТЛ]])</f>
        <v>0</v>
      </c>
    </row>
    <row r="310" spans="1:124" x14ac:dyDescent="0.25">
      <c r="A310" s="21">
        <v>35</v>
      </c>
      <c r="B310" s="14" t="s">
        <v>245</v>
      </c>
      <c r="C310" s="14" t="s">
        <v>102</v>
      </c>
      <c r="D310" s="18" t="s">
        <v>103</v>
      </c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 t="s">
        <v>173</v>
      </c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53">
        <v>0</v>
      </c>
      <c r="DQ310" s="63">
        <v>0</v>
      </c>
      <c r="DR310" s="31">
        <v>1</v>
      </c>
      <c r="DS310" s="42">
        <f>PRODUCT(Таблица1[[#This Row],[РЕЙТИНГ НТЛ]:[РЕГ НТЛ]])</f>
        <v>0</v>
      </c>
      <c r="DT310" s="71">
        <f>SUM(Таблица1[[#This Row],[РЕЙТИНГ DPT]:[РЕЙТИНГ НТЛ]])</f>
        <v>0</v>
      </c>
    </row>
    <row r="311" spans="1:124" x14ac:dyDescent="0.25">
      <c r="A311" s="13">
        <v>7</v>
      </c>
      <c r="B311" s="14" t="s">
        <v>235</v>
      </c>
      <c r="C311" s="14" t="s">
        <v>106</v>
      </c>
      <c r="D311" s="14" t="s">
        <v>114</v>
      </c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 t="s">
        <v>173</v>
      </c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53">
        <v>0</v>
      </c>
      <c r="DQ311" s="63">
        <v>0</v>
      </c>
      <c r="DR311" s="16">
        <v>1</v>
      </c>
      <c r="DS311" s="41">
        <f>PRODUCT(Таблица1[[#This Row],[РЕЙТИНГ НТЛ]:[РЕГ НТЛ]])</f>
        <v>0</v>
      </c>
      <c r="DT311" s="71">
        <f>SUM(Таблица1[[#This Row],[РЕЙТИНГ DPT]:[РЕЙТИНГ НТЛ]])</f>
        <v>0</v>
      </c>
    </row>
    <row r="312" spans="1:124" x14ac:dyDescent="0.25">
      <c r="A312" s="13">
        <v>39</v>
      </c>
      <c r="B312" s="14" t="s">
        <v>255</v>
      </c>
      <c r="C312" s="14" t="s">
        <v>156</v>
      </c>
      <c r="D312" s="14" t="s">
        <v>151</v>
      </c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 t="s">
        <v>173</v>
      </c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53">
        <v>0</v>
      </c>
      <c r="DQ312" s="63">
        <v>0</v>
      </c>
      <c r="DR312" s="16">
        <v>0</v>
      </c>
      <c r="DS312" s="41">
        <f>PRODUCT(Таблица1[[#This Row],[РЕЙТИНГ НТЛ]:[РЕГ НТЛ]])</f>
        <v>0</v>
      </c>
      <c r="DT312" s="71">
        <f>SUM(Таблица1[[#This Row],[РЕЙТИНГ DPT]:[РЕЙТИНГ НТЛ]])</f>
        <v>0</v>
      </c>
    </row>
    <row r="313" spans="1:124" x14ac:dyDescent="0.25">
      <c r="A313" s="13">
        <v>33</v>
      </c>
      <c r="B313" s="14" t="s">
        <v>278</v>
      </c>
      <c r="C313" s="14" t="s">
        <v>102</v>
      </c>
      <c r="D313" s="14" t="s">
        <v>103</v>
      </c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 t="s">
        <v>184</v>
      </c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53">
        <v>0</v>
      </c>
      <c r="DQ313" s="63">
        <v>0</v>
      </c>
      <c r="DR313" s="16">
        <v>1</v>
      </c>
      <c r="DS313" s="41">
        <f>PRODUCT(Таблица1[[#This Row],[РЕЙТИНГ НТЛ]:[РЕГ НТЛ]])</f>
        <v>0</v>
      </c>
      <c r="DT313" s="71">
        <f>SUM(Таблица1[[#This Row],[РЕЙТИНГ DPT]:[РЕЙТИНГ НТЛ]])</f>
        <v>0</v>
      </c>
    </row>
    <row r="314" spans="1:124" x14ac:dyDescent="0.25">
      <c r="A314" s="13">
        <v>5</v>
      </c>
      <c r="B314" s="14" t="s">
        <v>260</v>
      </c>
      <c r="C314" s="14" t="s">
        <v>102</v>
      </c>
      <c r="D314" s="14" t="s">
        <v>103</v>
      </c>
      <c r="E314" s="25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 t="s">
        <v>184</v>
      </c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53">
        <v>0</v>
      </c>
      <c r="DQ314" s="63">
        <v>0</v>
      </c>
      <c r="DR314" s="16">
        <v>1</v>
      </c>
      <c r="DS314" s="41">
        <f>PRODUCT(Таблица1[[#This Row],[РЕЙТИНГ НТЛ]:[РЕГ НТЛ]])</f>
        <v>0</v>
      </c>
      <c r="DT314" s="71">
        <f>SUM(Таблица1[[#This Row],[РЕЙТИНГ DPT]:[РЕЙТИНГ НТЛ]])</f>
        <v>0</v>
      </c>
    </row>
    <row r="315" spans="1:124" x14ac:dyDescent="0.25">
      <c r="A315" s="21">
        <v>74</v>
      </c>
      <c r="B315" s="18" t="s">
        <v>256</v>
      </c>
      <c r="C315" s="14" t="s">
        <v>104</v>
      </c>
      <c r="D315" s="18" t="s">
        <v>105</v>
      </c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 t="s">
        <v>184</v>
      </c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53">
        <v>0</v>
      </c>
      <c r="DQ315" s="63">
        <v>0</v>
      </c>
      <c r="DR315" s="19">
        <v>1</v>
      </c>
      <c r="DS315" s="42">
        <f>PRODUCT(Таблица1[[#This Row],[РЕЙТИНГ НТЛ]:[РЕГ НТЛ]])</f>
        <v>0</v>
      </c>
      <c r="DT315" s="71">
        <f>SUM(Таблица1[[#This Row],[РЕЙТИНГ DPT]:[РЕЙТИНГ НТЛ]])</f>
        <v>0</v>
      </c>
    </row>
    <row r="316" spans="1:124" x14ac:dyDescent="0.25">
      <c r="A316" s="13">
        <v>45</v>
      </c>
      <c r="B316" s="14" t="s">
        <v>240</v>
      </c>
      <c r="C316" s="14" t="s">
        <v>104</v>
      </c>
      <c r="D316" s="14" t="s">
        <v>105</v>
      </c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20"/>
      <c r="AH316" s="20" t="s">
        <v>152</v>
      </c>
      <c r="AI316" s="20"/>
      <c r="AJ316" s="20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53">
        <v>0</v>
      </c>
      <c r="DQ316" s="63">
        <v>0</v>
      </c>
      <c r="DR316" s="16">
        <v>1</v>
      </c>
      <c r="DS316" s="41">
        <f>PRODUCT(Таблица1[[#This Row],[РЕЙТИНГ НТЛ]:[РЕГ НТЛ]])</f>
        <v>0</v>
      </c>
      <c r="DT316" s="71">
        <f>SUM(Таблица1[[#This Row],[РЕЙТИНГ DPT]:[РЕЙТИНГ НТЛ]])</f>
        <v>0</v>
      </c>
    </row>
    <row r="317" spans="1:124" x14ac:dyDescent="0.25">
      <c r="A317" s="13">
        <v>3</v>
      </c>
      <c r="B317" s="14" t="s">
        <v>244</v>
      </c>
      <c r="C317" s="14" t="s">
        <v>153</v>
      </c>
      <c r="D317" s="14" t="s">
        <v>145</v>
      </c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 t="s">
        <v>152</v>
      </c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53">
        <v>0</v>
      </c>
      <c r="DQ317" s="63">
        <v>0</v>
      </c>
      <c r="DR317" s="16">
        <v>0</v>
      </c>
      <c r="DS317" s="41">
        <f>PRODUCT(Таблица1[[#This Row],[РЕЙТИНГ НТЛ]:[РЕГ НТЛ]])</f>
        <v>0</v>
      </c>
      <c r="DT317" s="71">
        <f>SUM(Таблица1[[#This Row],[РЕЙТИНГ DPT]:[РЕЙТИНГ НТЛ]])</f>
        <v>0</v>
      </c>
    </row>
    <row r="318" spans="1:124" x14ac:dyDescent="0.25">
      <c r="A318" s="13">
        <v>45</v>
      </c>
      <c r="B318" s="14" t="s">
        <v>430</v>
      </c>
      <c r="C318" s="14" t="s">
        <v>104</v>
      </c>
      <c r="D318" s="14" t="s">
        <v>105</v>
      </c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>
        <v>1</v>
      </c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53">
        <v>0</v>
      </c>
      <c r="DQ318" s="80">
        <v>6</v>
      </c>
      <c r="DR318" s="16">
        <v>1</v>
      </c>
      <c r="DS318" s="41">
        <f>PRODUCT(Таблица1[[#This Row],[РЕЙТИНГ НТЛ]:[РЕГ НТЛ]])</f>
        <v>6</v>
      </c>
      <c r="DT318" s="71">
        <f>SUM(Таблица1[[#This Row],[РЕЙТИНГ DPT]:[РЕЙТИНГ НТЛ]])</f>
        <v>6</v>
      </c>
    </row>
    <row r="319" spans="1:124" x14ac:dyDescent="0.25">
      <c r="A319" s="13">
        <v>47</v>
      </c>
      <c r="B319" s="14" t="s">
        <v>222</v>
      </c>
      <c r="C319" s="14" t="s">
        <v>104</v>
      </c>
      <c r="D319" s="14" t="s">
        <v>105</v>
      </c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>
        <v>2</v>
      </c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53">
        <v>0</v>
      </c>
      <c r="DQ319" s="80">
        <v>4</v>
      </c>
      <c r="DR319" s="16">
        <v>1</v>
      </c>
      <c r="DS319" s="41">
        <f>PRODUCT(Таблица1[[#This Row],[РЕЙТИНГ НТЛ]:[РЕГ НТЛ]])</f>
        <v>4</v>
      </c>
      <c r="DT319" s="71">
        <f>SUM(Таблица1[[#This Row],[РЕЙТИНГ DPT]:[РЕЙТИНГ НТЛ]])</f>
        <v>4</v>
      </c>
    </row>
    <row r="320" spans="1:124" x14ac:dyDescent="0.25">
      <c r="A320" s="13">
        <v>66</v>
      </c>
      <c r="B320" s="14" t="s">
        <v>223</v>
      </c>
      <c r="C320" s="14" t="s">
        <v>102</v>
      </c>
      <c r="D320" s="14" t="s">
        <v>103</v>
      </c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>
        <v>3</v>
      </c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53">
        <v>0</v>
      </c>
      <c r="DQ320" s="80">
        <v>4</v>
      </c>
      <c r="DR320" s="31">
        <v>1</v>
      </c>
      <c r="DS320" s="41">
        <f>PRODUCT(Таблица1[[#This Row],[РЕЙТИНГ НТЛ]:[РЕГ НТЛ]])</f>
        <v>4</v>
      </c>
      <c r="DT320" s="71">
        <f>SUM(Таблица1[[#This Row],[РЕЙТИНГ DPT]:[РЕЙТИНГ НТЛ]])</f>
        <v>4</v>
      </c>
    </row>
    <row r="321" spans="1:124" x14ac:dyDescent="0.25">
      <c r="A321" s="13">
        <v>234</v>
      </c>
      <c r="B321" s="14" t="s">
        <v>226</v>
      </c>
      <c r="C321" s="14" t="s">
        <v>106</v>
      </c>
      <c r="D321" s="14" t="s">
        <v>119</v>
      </c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>
        <v>4</v>
      </c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53">
        <v>0</v>
      </c>
      <c r="DQ321" s="80">
        <v>2</v>
      </c>
      <c r="DR321" s="16">
        <v>1</v>
      </c>
      <c r="DS321" s="41">
        <f>PRODUCT(Таблица1[[#This Row],[РЕЙТИНГ НТЛ]:[РЕГ НТЛ]])</f>
        <v>2</v>
      </c>
      <c r="DT321" s="71">
        <f>SUM(Таблица1[[#This Row],[РЕЙТИНГ DPT]:[РЕЙТИНГ НТЛ]])</f>
        <v>2</v>
      </c>
    </row>
    <row r="322" spans="1:124" x14ac:dyDescent="0.25">
      <c r="A322" s="21">
        <v>41</v>
      </c>
      <c r="B322" s="14" t="s">
        <v>433</v>
      </c>
      <c r="C322" s="14" t="s">
        <v>116</v>
      </c>
      <c r="D322" s="18" t="s">
        <v>117</v>
      </c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>
        <v>5</v>
      </c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53">
        <v>0</v>
      </c>
      <c r="DQ322" s="50">
        <v>2</v>
      </c>
      <c r="DR322" s="16">
        <v>0</v>
      </c>
      <c r="DS322" s="42">
        <f>PRODUCT(Таблица1[[#This Row],[РЕЙТИНГ НТЛ]:[РЕГ НТЛ]])</f>
        <v>0</v>
      </c>
      <c r="DT322" s="71">
        <f>SUM(Таблица1[[#This Row],[РЕЙТИНГ DPT]:[РЕЙТИНГ НТЛ]])</f>
        <v>2</v>
      </c>
    </row>
    <row r="323" spans="1:124" x14ac:dyDescent="0.25">
      <c r="A323" s="13">
        <v>71</v>
      </c>
      <c r="B323" s="14" t="s">
        <v>224</v>
      </c>
      <c r="C323" s="14" t="s">
        <v>106</v>
      </c>
      <c r="D323" s="14" t="s">
        <v>120</v>
      </c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>
        <v>6</v>
      </c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53">
        <v>0</v>
      </c>
      <c r="DQ323" s="44">
        <v>2</v>
      </c>
      <c r="DR323" s="16">
        <v>1</v>
      </c>
      <c r="DS323" s="41">
        <f>PRODUCT(Таблица1[[#This Row],[РЕЙТИНГ НТЛ]:[РЕГ НТЛ]])</f>
        <v>2</v>
      </c>
      <c r="DT323" s="71">
        <f>SUM(Таблица1[[#This Row],[РЕЙТИНГ DPT]:[РЕЙТИНГ НТЛ]])</f>
        <v>2</v>
      </c>
    </row>
    <row r="324" spans="1:124" x14ac:dyDescent="0.25">
      <c r="A324" s="21">
        <v>241</v>
      </c>
      <c r="B324" s="18" t="s">
        <v>225</v>
      </c>
      <c r="C324" s="14" t="s">
        <v>156</v>
      </c>
      <c r="D324" s="18" t="s">
        <v>141</v>
      </c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>
        <v>7</v>
      </c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53">
        <v>0</v>
      </c>
      <c r="DQ324" s="81">
        <v>0</v>
      </c>
      <c r="DR324" s="16">
        <v>0</v>
      </c>
      <c r="DS324" s="42">
        <f>PRODUCT(Таблица1[[#This Row],[РЕЙТИНГ НТЛ]:[РЕГ НТЛ]])</f>
        <v>0</v>
      </c>
      <c r="DT324" s="71">
        <f>SUM(Таблица1[[#This Row],[РЕЙТИНГ DPT]:[РЕЙТИНГ НТЛ]])</f>
        <v>0</v>
      </c>
    </row>
    <row r="325" spans="1:124" x14ac:dyDescent="0.25">
      <c r="A325" s="13">
        <v>58</v>
      </c>
      <c r="B325" s="14" t="s">
        <v>435</v>
      </c>
      <c r="C325" s="14" t="s">
        <v>156</v>
      </c>
      <c r="D325" s="14" t="s">
        <v>141</v>
      </c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>
        <v>8</v>
      </c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53">
        <v>0</v>
      </c>
      <c r="DQ325" s="46">
        <v>0</v>
      </c>
      <c r="DR325" s="16">
        <v>0</v>
      </c>
      <c r="DS325" s="41">
        <f>PRODUCT(Таблица1[[#This Row],[РЕЙТИНГ НТЛ]:[РЕГ НТЛ]])</f>
        <v>0</v>
      </c>
      <c r="DT325" s="71">
        <f>SUM(Таблица1[[#This Row],[РЕЙТИНГ DPT]:[РЕЙТИНГ НТЛ]])</f>
        <v>0</v>
      </c>
    </row>
    <row r="326" spans="1:124" x14ac:dyDescent="0.25">
      <c r="A326" s="13">
        <v>28</v>
      </c>
      <c r="B326" s="14" t="s">
        <v>227</v>
      </c>
      <c r="C326" s="14" t="s">
        <v>106</v>
      </c>
      <c r="D326" s="14" t="s">
        <v>114</v>
      </c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>
        <v>9</v>
      </c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53">
        <v>0</v>
      </c>
      <c r="DQ326" s="46">
        <v>0</v>
      </c>
      <c r="DR326" s="16">
        <v>1</v>
      </c>
      <c r="DS326" s="41">
        <f>PRODUCT(Таблица1[[#This Row],[РЕЙТИНГ НТЛ]:[РЕГ НТЛ]])</f>
        <v>0</v>
      </c>
      <c r="DT326" s="71">
        <f>SUM(Таблица1[[#This Row],[РЕЙТИНГ DPT]:[РЕЙТИНГ НТЛ]])</f>
        <v>0</v>
      </c>
    </row>
    <row r="327" spans="1:124" x14ac:dyDescent="0.25">
      <c r="A327" s="21">
        <v>234</v>
      </c>
      <c r="B327" s="18" t="s">
        <v>232</v>
      </c>
      <c r="C327" s="14" t="s">
        <v>106</v>
      </c>
      <c r="D327" s="18" t="s">
        <v>119</v>
      </c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>
        <v>1</v>
      </c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53">
        <v>0</v>
      </c>
      <c r="DQ327" s="50">
        <v>3</v>
      </c>
      <c r="DR327" s="16">
        <v>1</v>
      </c>
      <c r="DS327" s="42">
        <f>PRODUCT(Таблица1[[#This Row],[РЕЙТИНГ НТЛ]:[РЕГ НТЛ]])</f>
        <v>3</v>
      </c>
      <c r="DT327" s="71">
        <f>SUM(Таблица1[[#This Row],[РЕЙТИНГ DPT]:[РЕЙТИНГ НТЛ]])</f>
        <v>3</v>
      </c>
    </row>
    <row r="328" spans="1:124" x14ac:dyDescent="0.25">
      <c r="A328" s="13">
        <v>71</v>
      </c>
      <c r="B328" s="14" t="s">
        <v>231</v>
      </c>
      <c r="C328" s="14" t="s">
        <v>106</v>
      </c>
      <c r="D328" s="14" t="s">
        <v>120</v>
      </c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>
        <v>2</v>
      </c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53">
        <v>0</v>
      </c>
      <c r="DQ328" s="44">
        <v>2</v>
      </c>
      <c r="DR328" s="16">
        <v>1</v>
      </c>
      <c r="DS328" s="41">
        <f>PRODUCT(Таблица1[[#This Row],[РЕЙТИНГ НТЛ]:[РЕГ НТЛ]])</f>
        <v>2</v>
      </c>
      <c r="DT328" s="71">
        <f>SUM(Таблица1[[#This Row],[РЕЙТИНГ DPT]:[РЕЙТИНГ НТЛ]])</f>
        <v>2</v>
      </c>
    </row>
    <row r="329" spans="1:124" x14ac:dyDescent="0.25">
      <c r="A329" s="13">
        <v>67</v>
      </c>
      <c r="B329" s="14" t="s">
        <v>294</v>
      </c>
      <c r="C329" s="14" t="s">
        <v>102</v>
      </c>
      <c r="D329" s="14" t="s">
        <v>103</v>
      </c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>
        <v>3</v>
      </c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53">
        <v>0</v>
      </c>
      <c r="DQ329" s="44">
        <v>2</v>
      </c>
      <c r="DR329" s="31">
        <v>1</v>
      </c>
      <c r="DS329" s="41">
        <f>PRODUCT(Таблица1[[#This Row],[РЕЙТИНГ НТЛ]:[РЕГ НТЛ]])</f>
        <v>2</v>
      </c>
      <c r="DT329" s="71">
        <f>SUM(Таблица1[[#This Row],[РЕЙТИНГ DPT]:[РЕЙТИНГ НТЛ]])</f>
        <v>2</v>
      </c>
    </row>
    <row r="330" spans="1:124" x14ac:dyDescent="0.25">
      <c r="A330" s="13">
        <v>41</v>
      </c>
      <c r="B330" s="14" t="s">
        <v>313</v>
      </c>
      <c r="C330" s="14" t="s">
        <v>116</v>
      </c>
      <c r="D330" s="14" t="s">
        <v>117</v>
      </c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>
        <v>4</v>
      </c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53">
        <v>0</v>
      </c>
      <c r="DQ330" s="47">
        <v>1</v>
      </c>
      <c r="DR330" s="16">
        <v>0</v>
      </c>
      <c r="DS330" s="41">
        <f>PRODUCT(Таблица1[[#This Row],[РЕЙТИНГ НТЛ]:[РЕГ НТЛ]])</f>
        <v>0</v>
      </c>
      <c r="DT330" s="71">
        <f>SUM(Таблица1[[#This Row],[РЕЙТИНГ DPT]:[РЕЙТИНГ НТЛ]])</f>
        <v>1</v>
      </c>
    </row>
    <row r="331" spans="1:124" x14ac:dyDescent="0.25">
      <c r="A331" s="13">
        <v>14</v>
      </c>
      <c r="B331" s="14" t="s">
        <v>264</v>
      </c>
      <c r="C331" s="14" t="s">
        <v>111</v>
      </c>
      <c r="D331" s="14" t="s">
        <v>112</v>
      </c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>
        <v>5</v>
      </c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53">
        <v>0</v>
      </c>
      <c r="DQ331" s="47">
        <v>1</v>
      </c>
      <c r="DR331" s="31">
        <v>1</v>
      </c>
      <c r="DS331" s="41">
        <f>PRODUCT(Таблица1[[#This Row],[РЕЙТИНГ НТЛ]:[РЕГ НТЛ]])</f>
        <v>1</v>
      </c>
      <c r="DT331" s="71">
        <f>SUM(Таблица1[[#This Row],[РЕЙТИНГ DPT]:[РЕЙТИНГ НТЛ]])</f>
        <v>1</v>
      </c>
    </row>
    <row r="332" spans="1:124" x14ac:dyDescent="0.25">
      <c r="A332" s="13">
        <v>20</v>
      </c>
      <c r="B332" s="14" t="s">
        <v>312</v>
      </c>
      <c r="C332" s="14" t="s">
        <v>116</v>
      </c>
      <c r="D332" s="14" t="s">
        <v>117</v>
      </c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>
        <v>6</v>
      </c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53">
        <v>0</v>
      </c>
      <c r="DQ332" s="44">
        <v>1</v>
      </c>
      <c r="DR332" s="16">
        <v>0</v>
      </c>
      <c r="DS332" s="41">
        <f>PRODUCT(Таблица1[[#This Row],[РЕЙТИНГ НТЛ]:[РЕГ НТЛ]])</f>
        <v>0</v>
      </c>
      <c r="DT332" s="71">
        <f>SUM(Таблица1[[#This Row],[РЕЙТИНГ DPT]:[РЕЙТИНГ НТЛ]])</f>
        <v>1</v>
      </c>
    </row>
    <row r="333" spans="1:124" x14ac:dyDescent="0.25">
      <c r="A333" s="13">
        <v>75</v>
      </c>
      <c r="B333" s="14" t="s">
        <v>248</v>
      </c>
      <c r="C333" s="14" t="s">
        <v>116</v>
      </c>
      <c r="D333" s="14" t="s">
        <v>117</v>
      </c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>
        <v>15</v>
      </c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53">
        <v>0</v>
      </c>
      <c r="DQ333" s="45">
        <v>0</v>
      </c>
      <c r="DR333" s="16">
        <v>0</v>
      </c>
      <c r="DS333" s="41">
        <f>PRODUCT(Таблица1[[#This Row],[РЕЙТИНГ НТЛ]:[РЕГ НТЛ]])</f>
        <v>0</v>
      </c>
      <c r="DT333" s="71">
        <f>SUM(Таблица1[[#This Row],[РЕЙТИНГ DPT]:[РЕЙТИНГ НТЛ]])</f>
        <v>0</v>
      </c>
    </row>
    <row r="334" spans="1:124" x14ac:dyDescent="0.25">
      <c r="A334" s="13">
        <v>28</v>
      </c>
      <c r="B334" s="14" t="s">
        <v>274</v>
      </c>
      <c r="C334" s="14" t="s">
        <v>106</v>
      </c>
      <c r="D334" s="14" t="s">
        <v>114</v>
      </c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>
        <v>19</v>
      </c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53">
        <v>0</v>
      </c>
      <c r="DQ334" s="63">
        <v>0</v>
      </c>
      <c r="DR334" s="16">
        <v>1</v>
      </c>
      <c r="DS334" s="41">
        <f>PRODUCT(Таблица1[[#This Row],[РЕЙТИНГ НТЛ]:[РЕГ НТЛ]])</f>
        <v>0</v>
      </c>
      <c r="DT334" s="71">
        <f>SUM(Таблица1[[#This Row],[РЕЙТИНГ DPT]:[РЕЙТИНГ НТЛ]])</f>
        <v>0</v>
      </c>
    </row>
    <row r="335" spans="1:124" x14ac:dyDescent="0.25">
      <c r="A335" s="21">
        <v>63</v>
      </c>
      <c r="B335" s="14" t="s">
        <v>292</v>
      </c>
      <c r="C335" s="14" t="s">
        <v>111</v>
      </c>
      <c r="D335" s="18" t="s">
        <v>112</v>
      </c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 t="s">
        <v>149</v>
      </c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53">
        <v>0</v>
      </c>
      <c r="DQ335" s="63">
        <v>0</v>
      </c>
      <c r="DR335" s="16">
        <v>0</v>
      </c>
      <c r="DS335" s="42">
        <f>PRODUCT(Таблица1[[#This Row],[РЕЙТИНГ НТЛ]:[РЕГ НТЛ]])</f>
        <v>0</v>
      </c>
      <c r="DT335" s="71">
        <f>SUM(Таблица1[[#This Row],[РЕЙТИНГ DPT]:[РЕЙТИНГ НТЛ]])</f>
        <v>0</v>
      </c>
    </row>
    <row r="336" spans="1:124" x14ac:dyDescent="0.25">
      <c r="A336" s="13">
        <v>72</v>
      </c>
      <c r="B336" s="14" t="s">
        <v>297</v>
      </c>
      <c r="C336" s="14" t="s">
        <v>111</v>
      </c>
      <c r="D336" s="14" t="s">
        <v>112</v>
      </c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 t="s">
        <v>149</v>
      </c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53">
        <v>0</v>
      </c>
      <c r="DQ336" s="46">
        <v>0</v>
      </c>
      <c r="DR336" s="16">
        <v>1</v>
      </c>
      <c r="DS336" s="41">
        <f>PRODUCT(Таблица1[[#This Row],[РЕЙТИНГ НТЛ]:[РЕГ НТЛ]])</f>
        <v>0</v>
      </c>
      <c r="DT336" s="71">
        <f>SUM(Таблица1[[#This Row],[РЕЙТИНГ DPT]:[РЕЙТИНГ НТЛ]])</f>
        <v>0</v>
      </c>
    </row>
    <row r="337" spans="1:124" x14ac:dyDescent="0.25">
      <c r="A337" s="13">
        <v>17</v>
      </c>
      <c r="B337" s="14" t="s">
        <v>249</v>
      </c>
      <c r="C337" s="14" t="s">
        <v>104</v>
      </c>
      <c r="D337" s="14" t="s">
        <v>105</v>
      </c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 t="s">
        <v>150</v>
      </c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53">
        <v>0</v>
      </c>
      <c r="DQ337" s="46">
        <v>0</v>
      </c>
      <c r="DR337" s="16">
        <v>1</v>
      </c>
      <c r="DS337" s="41">
        <f>PRODUCT(Таблица1[[#This Row],[РЕЙТИНГ НТЛ]:[РЕГ НТЛ]])</f>
        <v>0</v>
      </c>
      <c r="DT337" s="71">
        <f>SUM(Таблица1[[#This Row],[РЕЙТИНГ DPT]:[РЕЙТИНГ НТЛ]])</f>
        <v>0</v>
      </c>
    </row>
    <row r="338" spans="1:124" x14ac:dyDescent="0.25">
      <c r="A338" s="13">
        <v>76</v>
      </c>
      <c r="B338" s="14" t="s">
        <v>299</v>
      </c>
      <c r="C338" s="14" t="s">
        <v>156</v>
      </c>
      <c r="D338" s="14" t="s">
        <v>141</v>
      </c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 t="s">
        <v>150</v>
      </c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53">
        <v>0</v>
      </c>
      <c r="DQ338" s="46">
        <v>0</v>
      </c>
      <c r="DR338" s="16">
        <v>0</v>
      </c>
      <c r="DS338" s="41">
        <f>PRODUCT(Таблица1[[#This Row],[РЕЙТИНГ НТЛ]:[РЕГ НТЛ]])</f>
        <v>0</v>
      </c>
      <c r="DT338" s="71">
        <f>SUM(Таблица1[[#This Row],[РЕЙТИНГ DPT]:[РЕЙТИНГ НТЛ]])</f>
        <v>0</v>
      </c>
    </row>
    <row r="339" spans="1:124" x14ac:dyDescent="0.25">
      <c r="A339" s="13">
        <v>238</v>
      </c>
      <c r="B339" s="14" t="s">
        <v>309</v>
      </c>
      <c r="C339" s="14" t="s">
        <v>111</v>
      </c>
      <c r="D339" s="14" t="s">
        <v>112</v>
      </c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 t="s">
        <v>174</v>
      </c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53">
        <v>0</v>
      </c>
      <c r="DQ339" s="45">
        <v>0</v>
      </c>
      <c r="DR339" s="16">
        <v>0</v>
      </c>
      <c r="DS339" s="41">
        <f>PRODUCT(Таблица1[[#This Row],[РЕЙТИНГ НТЛ]:[РЕГ НТЛ]])</f>
        <v>0</v>
      </c>
      <c r="DT339" s="71">
        <f>SUM(Таблица1[[#This Row],[РЕЙТИНГ DPT]:[РЕЙТИНГ НТЛ]])</f>
        <v>0</v>
      </c>
    </row>
    <row r="340" spans="1:124" x14ac:dyDescent="0.25">
      <c r="A340" s="13">
        <v>23</v>
      </c>
      <c r="B340" s="14" t="s">
        <v>250</v>
      </c>
      <c r="C340" s="14" t="s">
        <v>104</v>
      </c>
      <c r="D340" s="14" t="s">
        <v>105</v>
      </c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 t="s">
        <v>174</v>
      </c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53">
        <v>0</v>
      </c>
      <c r="DQ340" s="46">
        <v>0</v>
      </c>
      <c r="DR340" s="16">
        <v>1</v>
      </c>
      <c r="DS340" s="41">
        <f>PRODUCT(Таблица1[[#This Row],[РЕЙТИНГ НТЛ]:[РЕГ НТЛ]])</f>
        <v>0</v>
      </c>
      <c r="DT340" s="71">
        <f>SUM(Таблица1[[#This Row],[РЕЙТИНГ DPT]:[РЕЙТИНГ НТЛ]])</f>
        <v>0</v>
      </c>
    </row>
    <row r="341" spans="1:124" x14ac:dyDescent="0.25">
      <c r="A341" s="13">
        <v>77</v>
      </c>
      <c r="B341" s="14" t="s">
        <v>314</v>
      </c>
      <c r="C341" s="14" t="s">
        <v>156</v>
      </c>
      <c r="D341" s="14" t="s">
        <v>141</v>
      </c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 t="s">
        <v>174</v>
      </c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53">
        <v>0</v>
      </c>
      <c r="DQ341" s="46">
        <v>0</v>
      </c>
      <c r="DR341" s="16">
        <v>0</v>
      </c>
      <c r="DS341" s="41">
        <f>PRODUCT(Таблица1[[#This Row],[РЕЙТИНГ НТЛ]:[РЕГ НТЛ]])</f>
        <v>0</v>
      </c>
      <c r="DT341" s="71">
        <f>SUM(Таблица1[[#This Row],[РЕЙТИНГ DPT]:[РЕЙТИНГ НТЛ]])</f>
        <v>0</v>
      </c>
    </row>
    <row r="342" spans="1:124" x14ac:dyDescent="0.25">
      <c r="A342" s="21">
        <v>73</v>
      </c>
      <c r="B342" s="18" t="s">
        <v>298</v>
      </c>
      <c r="C342" s="14" t="s">
        <v>127</v>
      </c>
      <c r="D342" s="18" t="s">
        <v>168</v>
      </c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 t="s">
        <v>128</v>
      </c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53">
        <v>0</v>
      </c>
      <c r="DQ342" s="81">
        <v>0</v>
      </c>
      <c r="DR342" s="16">
        <v>0</v>
      </c>
      <c r="DS342" s="42">
        <f>PRODUCT(Таблица1[[#This Row],[РЕЙТИНГ НТЛ]:[РЕГ НТЛ]])</f>
        <v>0</v>
      </c>
      <c r="DT342" s="71">
        <f>SUM(Таблица1[[#This Row],[РЕЙТИНГ DPT]:[РЕЙТИНГ НТЛ]])</f>
        <v>0</v>
      </c>
    </row>
    <row r="343" spans="1:124" x14ac:dyDescent="0.25">
      <c r="A343" s="13">
        <v>43</v>
      </c>
      <c r="B343" s="14" t="s">
        <v>236</v>
      </c>
      <c r="C343" s="14" t="s">
        <v>104</v>
      </c>
      <c r="D343" s="14" t="s">
        <v>105</v>
      </c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 t="s">
        <v>128</v>
      </c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53">
        <v>0</v>
      </c>
      <c r="DQ343" s="45">
        <v>0</v>
      </c>
      <c r="DR343" s="16">
        <v>1</v>
      </c>
      <c r="DS343" s="41">
        <f>PRODUCT(Таблица1[[#This Row],[РЕЙТИНГ НТЛ]:[РЕГ НТЛ]])</f>
        <v>0</v>
      </c>
      <c r="DT343" s="71">
        <f>SUM(Таблица1[[#This Row],[РЕЙТИНГ DPT]:[РЕЙТИНГ НТЛ]])</f>
        <v>0</v>
      </c>
    </row>
    <row r="344" spans="1:124" x14ac:dyDescent="0.25">
      <c r="A344" s="13">
        <v>40</v>
      </c>
      <c r="B344" s="14" t="s">
        <v>280</v>
      </c>
      <c r="C344" s="14" t="s">
        <v>111</v>
      </c>
      <c r="D344" s="14" t="s">
        <v>112</v>
      </c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 t="s">
        <v>124</v>
      </c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53">
        <v>0</v>
      </c>
      <c r="DQ344" s="45">
        <v>0</v>
      </c>
      <c r="DR344" s="16">
        <v>1</v>
      </c>
      <c r="DS344" s="41">
        <f>PRODUCT(Таблица1[[#This Row],[РЕЙТИНГ НТЛ]:[РЕГ НТЛ]])</f>
        <v>0</v>
      </c>
      <c r="DT344" s="71">
        <f>SUM(Таблица1[[#This Row],[РЕЙТИНГ DPT]:[РЕЙТИНГ НТЛ]])</f>
        <v>0</v>
      </c>
    </row>
    <row r="345" spans="1:124" x14ac:dyDescent="0.25">
      <c r="A345" s="13">
        <v>70</v>
      </c>
      <c r="B345" s="14" t="s">
        <v>296</v>
      </c>
      <c r="C345" s="14" t="s">
        <v>106</v>
      </c>
      <c r="D345" s="14" t="s">
        <v>114</v>
      </c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 t="s">
        <v>124</v>
      </c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53">
        <v>0</v>
      </c>
      <c r="DQ345" s="46">
        <v>0</v>
      </c>
      <c r="DR345" s="16">
        <v>1</v>
      </c>
      <c r="DS345" s="41">
        <f>PRODUCT(Таблица1[[#This Row],[РЕЙТИНГ НТЛ]:[РЕГ НТЛ]])</f>
        <v>0</v>
      </c>
      <c r="DT345" s="71">
        <f>SUM(Таблица1[[#This Row],[РЕЙТИНГ DPT]:[РЕЙТИНГ НТЛ]])</f>
        <v>0</v>
      </c>
    </row>
    <row r="346" spans="1:124" x14ac:dyDescent="0.25">
      <c r="A346" s="13">
        <v>48</v>
      </c>
      <c r="B346" s="14" t="s">
        <v>238</v>
      </c>
      <c r="C346" s="14" t="s">
        <v>104</v>
      </c>
      <c r="D346" s="14" t="s">
        <v>105</v>
      </c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>
        <v>1</v>
      </c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53">
        <v>0</v>
      </c>
      <c r="DQ346" s="80">
        <v>3</v>
      </c>
      <c r="DR346" s="16">
        <v>1</v>
      </c>
      <c r="DS346" s="41">
        <f>PRODUCT(Таблица1[[#This Row],[РЕЙТИНГ НТЛ]:[РЕГ НТЛ]])</f>
        <v>3</v>
      </c>
      <c r="DT346" s="71">
        <f>SUM(Таблица1[[#This Row],[РЕЙТИНГ DPT]:[РЕЙТИНГ НТЛ]])</f>
        <v>3</v>
      </c>
    </row>
    <row r="347" spans="1:124" x14ac:dyDescent="0.25">
      <c r="A347" s="13">
        <v>6</v>
      </c>
      <c r="B347" s="14" t="s">
        <v>239</v>
      </c>
      <c r="C347" s="14" t="s">
        <v>102</v>
      </c>
      <c r="D347" s="14" t="s">
        <v>103</v>
      </c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>
        <v>2</v>
      </c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53">
        <v>0</v>
      </c>
      <c r="DQ347" s="80">
        <v>2</v>
      </c>
      <c r="DR347" s="16">
        <v>1</v>
      </c>
      <c r="DS347" s="41">
        <f>PRODUCT(Таблица1[[#This Row],[РЕЙТИНГ НТЛ]:[РЕГ НТЛ]])</f>
        <v>2</v>
      </c>
      <c r="DT347" s="71">
        <f>SUM(Таблица1[[#This Row],[РЕЙТИНГ DPT]:[РЕЙТИНГ НТЛ]])</f>
        <v>2</v>
      </c>
    </row>
    <row r="348" spans="1:124" x14ac:dyDescent="0.25">
      <c r="A348" s="21">
        <v>46</v>
      </c>
      <c r="B348" s="14" t="s">
        <v>251</v>
      </c>
      <c r="C348" s="14" t="s">
        <v>102</v>
      </c>
      <c r="D348" s="18" t="s">
        <v>103</v>
      </c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>
        <v>3</v>
      </c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53">
        <v>0</v>
      </c>
      <c r="DQ348" s="80">
        <v>2</v>
      </c>
      <c r="DR348" s="16">
        <v>1</v>
      </c>
      <c r="DS348" s="42">
        <f>PRODUCT(Таблица1[[#This Row],[РЕЙТИНГ НТЛ]:[РЕГ НТЛ]])</f>
        <v>2</v>
      </c>
      <c r="DT348" s="71">
        <f>SUM(Таблица1[[#This Row],[РЕЙТИНГ DPT]:[РЕЙТИНГ НТЛ]])</f>
        <v>2</v>
      </c>
    </row>
    <row r="349" spans="1:124" x14ac:dyDescent="0.25">
      <c r="A349" s="13">
        <v>45</v>
      </c>
      <c r="B349" s="14" t="s">
        <v>240</v>
      </c>
      <c r="C349" s="14" t="s">
        <v>104</v>
      </c>
      <c r="D349" s="14" t="s">
        <v>105</v>
      </c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>
        <v>4</v>
      </c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53">
        <v>0</v>
      </c>
      <c r="DQ349" s="80">
        <v>1</v>
      </c>
      <c r="DR349" s="16">
        <v>1</v>
      </c>
      <c r="DS349" s="41">
        <f>PRODUCT(Таблица1[[#This Row],[РЕЙТИНГ НТЛ]:[РЕГ НТЛ]])</f>
        <v>1</v>
      </c>
      <c r="DT349" s="71">
        <f>SUM(Таблица1[[#This Row],[РЕЙТИНГ DPT]:[РЕЙТИНГ НТЛ]])</f>
        <v>1</v>
      </c>
    </row>
    <row r="350" spans="1:124" x14ac:dyDescent="0.25">
      <c r="A350" s="13">
        <v>61</v>
      </c>
      <c r="B350" s="14" t="s">
        <v>243</v>
      </c>
      <c r="C350" s="14" t="s">
        <v>104</v>
      </c>
      <c r="D350" s="14" t="s">
        <v>105</v>
      </c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>
        <v>5</v>
      </c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53">
        <v>0</v>
      </c>
      <c r="DQ350" s="80">
        <v>1</v>
      </c>
      <c r="DR350" s="16">
        <v>1</v>
      </c>
      <c r="DS350" s="41">
        <f>PRODUCT(Таблица1[[#This Row],[РЕЙТИНГ НТЛ]:[РЕГ НТЛ]])</f>
        <v>1</v>
      </c>
      <c r="DT350" s="71">
        <f>SUM(Таблица1[[#This Row],[РЕЙТИНГ DPT]:[РЕЙТИНГ НТЛ]])</f>
        <v>1</v>
      </c>
    </row>
    <row r="351" spans="1:124" x14ac:dyDescent="0.25">
      <c r="A351" s="21">
        <v>46</v>
      </c>
      <c r="B351" s="14" t="s">
        <v>251</v>
      </c>
      <c r="C351" s="14" t="s">
        <v>102</v>
      </c>
      <c r="D351" s="18" t="s">
        <v>103</v>
      </c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>
        <v>1</v>
      </c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53">
        <v>0</v>
      </c>
      <c r="DQ351" s="80">
        <v>3</v>
      </c>
      <c r="DR351" s="16">
        <v>1</v>
      </c>
      <c r="DS351" s="42">
        <f>PRODUCT(Таблица1[[#This Row],[РЕЙТИНГ НТЛ]:[РЕГ НТЛ]])</f>
        <v>3</v>
      </c>
      <c r="DT351" s="71">
        <f>SUM(Таблица1[[#This Row],[РЕЙТИНГ DPT]:[РЕЙТИНГ НТЛ]])</f>
        <v>3</v>
      </c>
    </row>
    <row r="352" spans="1:124" x14ac:dyDescent="0.25">
      <c r="A352" s="13">
        <v>8</v>
      </c>
      <c r="B352" s="14" t="s">
        <v>241</v>
      </c>
      <c r="C352" s="14" t="s">
        <v>106</v>
      </c>
      <c r="D352" s="14" t="s">
        <v>108</v>
      </c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>
        <v>2</v>
      </c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53">
        <v>0</v>
      </c>
      <c r="DQ352" s="80">
        <v>2</v>
      </c>
      <c r="DR352" s="16">
        <v>0</v>
      </c>
      <c r="DS352" s="41">
        <f>PRODUCT(Таблица1[[#This Row],[РЕЙТИНГ НТЛ]:[РЕГ НТЛ]])</f>
        <v>0</v>
      </c>
      <c r="DT352" s="71">
        <f>SUM(Таблица1[[#This Row],[РЕЙТИНГ DPT]:[РЕЙТИНГ НТЛ]])</f>
        <v>2</v>
      </c>
    </row>
    <row r="353" spans="1:124" x14ac:dyDescent="0.25">
      <c r="A353" s="13">
        <v>2</v>
      </c>
      <c r="B353" s="14" t="s">
        <v>242</v>
      </c>
      <c r="C353" s="14" t="s">
        <v>104</v>
      </c>
      <c r="D353" s="14" t="s">
        <v>105</v>
      </c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>
        <v>3</v>
      </c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53">
        <v>0</v>
      </c>
      <c r="DQ353" s="80">
        <v>2</v>
      </c>
      <c r="DR353" s="16">
        <v>1</v>
      </c>
      <c r="DS353" s="41">
        <f>PRODUCT(Таблица1[[#This Row],[РЕЙТИНГ НТЛ]:[РЕГ НТЛ]])</f>
        <v>2</v>
      </c>
      <c r="DT353" s="71">
        <f>SUM(Таблица1[[#This Row],[РЕЙТИНГ DPT]:[РЕЙТИНГ НТЛ]])</f>
        <v>2</v>
      </c>
    </row>
    <row r="354" spans="1:124" x14ac:dyDescent="0.25">
      <c r="A354" s="13">
        <v>61</v>
      </c>
      <c r="B354" s="14" t="s">
        <v>243</v>
      </c>
      <c r="C354" s="14" t="s">
        <v>104</v>
      </c>
      <c r="D354" s="14" t="s">
        <v>105</v>
      </c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>
        <v>4</v>
      </c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53">
        <v>0</v>
      </c>
      <c r="DQ354" s="80">
        <v>1</v>
      </c>
      <c r="DR354" s="16">
        <v>1</v>
      </c>
      <c r="DS354" s="41">
        <f>PRODUCT(Таблица1[[#This Row],[РЕЙТИНГ НТЛ]:[РЕГ НТЛ]])</f>
        <v>1</v>
      </c>
      <c r="DT354" s="71">
        <f>SUM(Таблица1[[#This Row],[РЕЙТИНГ DPT]:[РЕЙТИНГ НТЛ]])</f>
        <v>1</v>
      </c>
    </row>
    <row r="355" spans="1:124" x14ac:dyDescent="0.25">
      <c r="A355" s="21">
        <v>47</v>
      </c>
      <c r="B355" s="18" t="s">
        <v>253</v>
      </c>
      <c r="C355" s="14" t="s">
        <v>104</v>
      </c>
      <c r="D355" s="18" t="s">
        <v>105</v>
      </c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>
        <v>5</v>
      </c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53">
        <v>0</v>
      </c>
      <c r="DQ355" s="80">
        <v>1</v>
      </c>
      <c r="DR355" s="16">
        <v>1</v>
      </c>
      <c r="DS355" s="42">
        <f>PRODUCT(Таблица1[[#This Row],[РЕЙТИНГ НТЛ]:[РЕГ НТЛ]])</f>
        <v>1</v>
      </c>
      <c r="DT355" s="71">
        <f>SUM(Таблица1[[#This Row],[РЕЙТИНГ DPT]:[РЕЙТИНГ НТЛ]])</f>
        <v>1</v>
      </c>
    </row>
    <row r="356" spans="1:124" x14ac:dyDescent="0.25">
      <c r="A356" s="13">
        <v>46</v>
      </c>
      <c r="B356" s="14" t="s">
        <v>251</v>
      </c>
      <c r="C356" s="14" t="s">
        <v>102</v>
      </c>
      <c r="D356" s="14" t="s">
        <v>103</v>
      </c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>
        <v>1</v>
      </c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53">
        <v>0</v>
      </c>
      <c r="DQ356" s="80">
        <v>3</v>
      </c>
      <c r="DR356" s="16">
        <v>1</v>
      </c>
      <c r="DS356" s="41">
        <f>PRODUCT(Таблица1[[#This Row],[РЕЙТИНГ НТЛ]:[РЕГ НТЛ]])</f>
        <v>3</v>
      </c>
      <c r="DT356" s="71">
        <f>SUM(Таблица1[[#This Row],[РЕЙТИНГ DPT]:[РЕЙТИНГ НТЛ]])</f>
        <v>3</v>
      </c>
    </row>
    <row r="357" spans="1:124" x14ac:dyDescent="0.25">
      <c r="A357" s="13">
        <v>65</v>
      </c>
      <c r="B357" s="14" t="s">
        <v>228</v>
      </c>
      <c r="C357" s="14" t="s">
        <v>102</v>
      </c>
      <c r="D357" s="14" t="s">
        <v>103</v>
      </c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>
        <v>2</v>
      </c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53">
        <v>0</v>
      </c>
      <c r="DQ357" s="80">
        <v>2</v>
      </c>
      <c r="DR357" s="16">
        <v>1</v>
      </c>
      <c r="DS357" s="41">
        <f>PRODUCT(Таблица1[[#This Row],[РЕЙТИНГ НТЛ]:[РЕГ НТЛ]])</f>
        <v>2</v>
      </c>
      <c r="DT357" s="71">
        <f>SUM(Таблица1[[#This Row],[РЕЙТИНГ DPT]:[РЕЙТИНГ НТЛ]])</f>
        <v>2</v>
      </c>
    </row>
    <row r="358" spans="1:124" x14ac:dyDescent="0.25">
      <c r="A358" s="13">
        <v>5</v>
      </c>
      <c r="B358" s="14" t="s">
        <v>260</v>
      </c>
      <c r="C358" s="14" t="s">
        <v>102</v>
      </c>
      <c r="D358" s="14" t="s">
        <v>103</v>
      </c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>
        <v>3</v>
      </c>
      <c r="AC358" s="14"/>
      <c r="AD358" s="14"/>
      <c r="AE358" s="14"/>
      <c r="AF358" s="14"/>
      <c r="AG358" s="20"/>
      <c r="AH358" s="20"/>
      <c r="AI358" s="20"/>
      <c r="AJ358" s="20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53">
        <v>0</v>
      </c>
      <c r="DQ358" s="80">
        <v>2</v>
      </c>
      <c r="DR358" s="16">
        <v>1</v>
      </c>
      <c r="DS358" s="41">
        <f>PRODUCT(Таблица1[[#This Row],[РЕЙТИНГ НТЛ]:[РЕГ НТЛ]])</f>
        <v>2</v>
      </c>
      <c r="DT358" s="71">
        <f>SUM(Таблица1[[#This Row],[РЕЙТИНГ DPT]:[РЕЙТИНГ НТЛ]])</f>
        <v>2</v>
      </c>
    </row>
    <row r="359" spans="1:124" x14ac:dyDescent="0.25">
      <c r="A359" s="13">
        <v>31</v>
      </c>
      <c r="B359" s="14" t="s">
        <v>252</v>
      </c>
      <c r="C359" s="14" t="s">
        <v>104</v>
      </c>
      <c r="D359" s="14" t="s">
        <v>105</v>
      </c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>
        <v>4</v>
      </c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53">
        <v>0</v>
      </c>
      <c r="DQ359" s="80">
        <v>1</v>
      </c>
      <c r="DR359" s="16">
        <v>1</v>
      </c>
      <c r="DS359" s="41">
        <f>PRODUCT(Таблица1[[#This Row],[РЕЙТИНГ НТЛ]:[РЕГ НТЛ]])</f>
        <v>1</v>
      </c>
      <c r="DT359" s="71">
        <f>SUM(Таблица1[[#This Row],[РЕЙТИНГ DPT]:[РЕЙТИНГ НТЛ]])</f>
        <v>1</v>
      </c>
    </row>
    <row r="360" spans="1:124" x14ac:dyDescent="0.25">
      <c r="A360" s="13">
        <v>3</v>
      </c>
      <c r="B360" s="14" t="s">
        <v>244</v>
      </c>
      <c r="C360" s="14" t="s">
        <v>153</v>
      </c>
      <c r="D360" s="14" t="s">
        <v>145</v>
      </c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>
        <v>5</v>
      </c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53">
        <v>0</v>
      </c>
      <c r="DQ360" s="80">
        <v>1</v>
      </c>
      <c r="DR360" s="16">
        <v>0</v>
      </c>
      <c r="DS360" s="41">
        <f>PRODUCT(Таблица1[[#This Row],[РЕЙТИНГ НТЛ]:[РЕГ НТЛ]])</f>
        <v>0</v>
      </c>
      <c r="DT360" s="71">
        <f>SUM(Таблица1[[#This Row],[РЕЙТИНГ DPT]:[РЕЙТИНГ НТЛ]])</f>
        <v>1</v>
      </c>
    </row>
    <row r="361" spans="1:124" x14ac:dyDescent="0.25">
      <c r="A361" s="13">
        <v>10</v>
      </c>
      <c r="B361" s="14" t="s">
        <v>262</v>
      </c>
      <c r="C361" s="14" t="s">
        <v>102</v>
      </c>
      <c r="D361" s="14" t="s">
        <v>103</v>
      </c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>
        <v>6</v>
      </c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53">
        <v>0</v>
      </c>
      <c r="DQ361" s="80">
        <v>1</v>
      </c>
      <c r="DR361" s="16">
        <v>1</v>
      </c>
      <c r="DS361" s="41">
        <f>PRODUCT(Таблица1[[#This Row],[РЕЙТИНГ НТЛ]:[РЕГ НТЛ]])</f>
        <v>1</v>
      </c>
      <c r="DT361" s="71">
        <f>SUM(Таблица1[[#This Row],[РЕЙТИНГ DPT]:[РЕЙТИНГ НТЛ]])</f>
        <v>1</v>
      </c>
    </row>
    <row r="362" spans="1:124" x14ac:dyDescent="0.25">
      <c r="A362" s="13">
        <v>60</v>
      </c>
      <c r="B362" s="14" t="s">
        <v>290</v>
      </c>
      <c r="C362" s="14" t="s">
        <v>102</v>
      </c>
      <c r="D362" s="14" t="s">
        <v>103</v>
      </c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>
        <v>7</v>
      </c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53">
        <v>0</v>
      </c>
      <c r="DQ362" s="63">
        <v>0</v>
      </c>
      <c r="DR362" s="16">
        <v>0</v>
      </c>
      <c r="DS362" s="41">
        <f>PRODUCT(Таблица1[[#This Row],[РЕЙТИНГ НТЛ]:[РЕГ НТЛ]])</f>
        <v>0</v>
      </c>
      <c r="DT362" s="71">
        <f>SUM(Таблица1[[#This Row],[РЕЙТИНГ DPT]:[РЕЙТИНГ НТЛ]])</f>
        <v>0</v>
      </c>
    </row>
    <row r="363" spans="1:124" x14ac:dyDescent="0.25">
      <c r="A363" s="13">
        <v>74</v>
      </c>
      <c r="B363" s="14" t="s">
        <v>256</v>
      </c>
      <c r="C363" s="14" t="s">
        <v>104</v>
      </c>
      <c r="D363" s="14" t="s">
        <v>105</v>
      </c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>
        <v>16</v>
      </c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53">
        <v>0</v>
      </c>
      <c r="DQ363" s="46">
        <v>0</v>
      </c>
      <c r="DR363" s="16">
        <v>1</v>
      </c>
      <c r="DS363" s="41">
        <f>PRODUCT(Таблица1[[#This Row],[РЕЙТИНГ НТЛ]:[РЕГ НТЛ]])</f>
        <v>0</v>
      </c>
      <c r="DT363" s="71">
        <f>SUM(Таблица1[[#This Row],[РЕЙТИНГ DPT]:[РЕЙТИНГ НТЛ]])</f>
        <v>0</v>
      </c>
    </row>
    <row r="364" spans="1:124" x14ac:dyDescent="0.25">
      <c r="A364" s="21">
        <v>35</v>
      </c>
      <c r="B364" s="18" t="s">
        <v>245</v>
      </c>
      <c r="C364" s="14" t="s">
        <v>102</v>
      </c>
      <c r="D364" s="18" t="s">
        <v>103</v>
      </c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 t="s">
        <v>149</v>
      </c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53">
        <v>0</v>
      </c>
      <c r="DQ364" s="81">
        <v>0</v>
      </c>
      <c r="DR364" s="35">
        <v>1</v>
      </c>
      <c r="DS364" s="42">
        <f>PRODUCT(Таблица1[[#This Row],[РЕЙТИНГ НТЛ]:[РЕГ НТЛ]])</f>
        <v>0</v>
      </c>
      <c r="DT364" s="71">
        <f>SUM(Таблица1[[#This Row],[РЕЙТИНГ DPT]:[РЕЙТИНГ НТЛ]])</f>
        <v>0</v>
      </c>
    </row>
    <row r="365" spans="1:124" x14ac:dyDescent="0.25">
      <c r="A365" s="13">
        <v>2</v>
      </c>
      <c r="B365" s="14" t="s">
        <v>242</v>
      </c>
      <c r="C365" s="14" t="s">
        <v>104</v>
      </c>
      <c r="D365" s="14" t="s">
        <v>105</v>
      </c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 t="s">
        <v>149</v>
      </c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53">
        <v>0</v>
      </c>
      <c r="DQ365" s="45">
        <v>0</v>
      </c>
      <c r="DR365" s="16">
        <v>1</v>
      </c>
      <c r="DS365" s="41">
        <f>PRODUCT(Таблица1[[#This Row],[РЕЙТИНГ НТЛ]:[РЕГ НТЛ]])</f>
        <v>0</v>
      </c>
      <c r="DT365" s="71">
        <f>SUM(Таблица1[[#This Row],[РЕЙТИНГ DPT]:[РЕЙТИНГ НТЛ]])</f>
        <v>0</v>
      </c>
    </row>
    <row r="366" spans="1:124" x14ac:dyDescent="0.25">
      <c r="A366" s="13">
        <v>33</v>
      </c>
      <c r="B366" s="14" t="s">
        <v>278</v>
      </c>
      <c r="C366" s="14" t="s">
        <v>102</v>
      </c>
      <c r="D366" s="14" t="s">
        <v>103</v>
      </c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 t="s">
        <v>180</v>
      </c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53">
        <v>0</v>
      </c>
      <c r="DQ366" s="46">
        <v>0</v>
      </c>
      <c r="DR366" s="16">
        <v>1</v>
      </c>
      <c r="DS366" s="41">
        <f>PRODUCT(Таблица1[[#This Row],[РЕЙТИНГ НТЛ]:[РЕГ НТЛ]])</f>
        <v>0</v>
      </c>
      <c r="DT366" s="71">
        <f>SUM(Таблица1[[#This Row],[РЕЙТИНГ DPT]:[РЕЙТИНГ НТЛ]])</f>
        <v>0</v>
      </c>
    </row>
    <row r="367" spans="1:124" x14ac:dyDescent="0.25">
      <c r="A367" s="21">
        <v>9</v>
      </c>
      <c r="B367" s="18" t="s">
        <v>261</v>
      </c>
      <c r="C367" s="14" t="s">
        <v>102</v>
      </c>
      <c r="D367" s="18" t="s">
        <v>103</v>
      </c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 t="s">
        <v>180</v>
      </c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53">
        <v>0</v>
      </c>
      <c r="DQ367" s="81">
        <v>0</v>
      </c>
      <c r="DR367" s="35">
        <v>1</v>
      </c>
      <c r="DS367" s="42">
        <f>PRODUCT(Таблица1[[#This Row],[РЕЙТИНГ НТЛ]:[РЕГ НТЛ]])</f>
        <v>0</v>
      </c>
      <c r="DT367" s="71">
        <f>SUM(Таблица1[[#This Row],[РЕЙТИНГ DPT]:[РЕЙТИНГ НТЛ]])</f>
        <v>0</v>
      </c>
    </row>
    <row r="368" spans="1:124" x14ac:dyDescent="0.25">
      <c r="A368" s="13">
        <v>13</v>
      </c>
      <c r="B368" s="14" t="s">
        <v>237</v>
      </c>
      <c r="C368" s="14" t="s">
        <v>102</v>
      </c>
      <c r="D368" s="14" t="s">
        <v>103</v>
      </c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 t="s">
        <v>180</v>
      </c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53">
        <v>0</v>
      </c>
      <c r="DQ368" s="46">
        <v>0</v>
      </c>
      <c r="DR368" s="16">
        <v>1</v>
      </c>
      <c r="DS368" s="41">
        <f>PRODUCT(Таблица1[[#This Row],[РЕЙТИНГ НТЛ]:[РЕГ НТЛ]])</f>
        <v>0</v>
      </c>
      <c r="DT368" s="71">
        <f>SUM(Таблица1[[#This Row],[РЕЙТИНГ DPT]:[РЕЙТИНГ НТЛ]])</f>
        <v>0</v>
      </c>
    </row>
    <row r="369" spans="1:124" x14ac:dyDescent="0.25">
      <c r="A369" s="13">
        <v>16</v>
      </c>
      <c r="B369" s="14" t="s">
        <v>266</v>
      </c>
      <c r="C369" s="14" t="s">
        <v>102</v>
      </c>
      <c r="D369" s="14" t="s">
        <v>103</v>
      </c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 t="s">
        <v>126</v>
      </c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53">
        <v>0</v>
      </c>
      <c r="DQ369" s="63">
        <v>0</v>
      </c>
      <c r="DR369" s="16">
        <v>0</v>
      </c>
      <c r="DS369" s="41">
        <f>PRODUCT(Таблица1[[#This Row],[РЕЙТИНГ НТЛ]:[РЕГ НТЛ]])</f>
        <v>0</v>
      </c>
      <c r="DT369" s="71">
        <f>SUM(Таблица1[[#This Row],[РЕЙТИНГ DPT]:[РЕЙТИНГ НТЛ]])</f>
        <v>0</v>
      </c>
    </row>
    <row r="370" spans="1:124" x14ac:dyDescent="0.25">
      <c r="A370" s="13">
        <v>47</v>
      </c>
      <c r="B370" s="14" t="s">
        <v>253</v>
      </c>
      <c r="C370" s="14" t="s">
        <v>104</v>
      </c>
      <c r="D370" s="14" t="s">
        <v>105</v>
      </c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 t="s">
        <v>126</v>
      </c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53">
        <v>0</v>
      </c>
      <c r="DQ370" s="63">
        <v>0</v>
      </c>
      <c r="DR370" s="16">
        <v>1</v>
      </c>
      <c r="DS370" s="41">
        <f>PRODUCT(Таблица1[[#This Row],[РЕЙТИНГ НТЛ]:[РЕГ НТЛ]])</f>
        <v>0</v>
      </c>
      <c r="DT370" s="71">
        <f>SUM(Таблица1[[#This Row],[РЕЙТИНГ DPT]:[РЕЙТИНГ НТЛ]])</f>
        <v>0</v>
      </c>
    </row>
    <row r="371" spans="1:124" x14ac:dyDescent="0.25">
      <c r="A371" s="21">
        <v>228</v>
      </c>
      <c r="B371" s="18" t="s">
        <v>234</v>
      </c>
      <c r="C371" s="14" t="s">
        <v>106</v>
      </c>
      <c r="D371" s="18" t="s">
        <v>119</v>
      </c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 t="s">
        <v>126</v>
      </c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53">
        <v>0</v>
      </c>
      <c r="DQ371" s="81">
        <v>0</v>
      </c>
      <c r="DR371" s="19">
        <v>1</v>
      </c>
      <c r="DS371" s="42">
        <f>PRODUCT(Таблица1[[#This Row],[РЕЙТИНГ НТЛ]:[РЕГ НТЛ]])</f>
        <v>0</v>
      </c>
      <c r="DT371" s="71">
        <f>SUM(Таблица1[[#This Row],[РЕЙТИНГ DPT]:[РЕЙТИНГ НТЛ]])</f>
        <v>0</v>
      </c>
    </row>
    <row r="372" spans="1:124" x14ac:dyDescent="0.25">
      <c r="A372" s="13">
        <v>47</v>
      </c>
      <c r="B372" s="14" t="s">
        <v>222</v>
      </c>
      <c r="C372" s="14" t="s">
        <v>104</v>
      </c>
      <c r="D372" s="14" t="s">
        <v>105</v>
      </c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>
        <v>1</v>
      </c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53">
        <v>0</v>
      </c>
      <c r="DQ372" s="44">
        <v>6</v>
      </c>
      <c r="DR372" s="16">
        <v>1</v>
      </c>
      <c r="DS372" s="41">
        <f>PRODUCT(Таблица1[[#This Row],[РЕЙТИНГ НТЛ]:[РЕГ НТЛ]])</f>
        <v>6</v>
      </c>
      <c r="DT372" s="71">
        <f>SUM(Таблица1[[#This Row],[РЕЙТИНГ DPT]:[РЕЙТИНГ НТЛ]])</f>
        <v>6</v>
      </c>
    </row>
    <row r="373" spans="1:124" x14ac:dyDescent="0.25">
      <c r="A373" s="13">
        <v>66</v>
      </c>
      <c r="B373" s="14" t="s">
        <v>223</v>
      </c>
      <c r="C373" s="14" t="s">
        <v>102</v>
      </c>
      <c r="D373" s="14" t="s">
        <v>103</v>
      </c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>
        <v>2</v>
      </c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53">
        <v>0</v>
      </c>
      <c r="DQ373" s="47">
        <v>4</v>
      </c>
      <c r="DR373" s="31">
        <v>1</v>
      </c>
      <c r="DS373" s="41">
        <f>PRODUCT(Таблица1[[#This Row],[РЕЙТИНГ НТЛ]:[РЕГ НТЛ]])</f>
        <v>4</v>
      </c>
      <c r="DT373" s="71">
        <f>SUM(Таблица1[[#This Row],[РЕЙТИНГ DPT]:[РЕЙТИНГ НТЛ]])</f>
        <v>4</v>
      </c>
    </row>
    <row r="374" spans="1:124" x14ac:dyDescent="0.25">
      <c r="A374" s="13">
        <v>234</v>
      </c>
      <c r="B374" s="14" t="s">
        <v>226</v>
      </c>
      <c r="C374" s="14" t="s">
        <v>106</v>
      </c>
      <c r="D374" s="14" t="s">
        <v>119</v>
      </c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>
        <v>3</v>
      </c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53">
        <v>0</v>
      </c>
      <c r="DQ374" s="44">
        <v>4</v>
      </c>
      <c r="DR374" s="16">
        <v>1</v>
      </c>
      <c r="DS374" s="41">
        <f>PRODUCT(Таблица1[[#This Row],[РЕЙТИНГ НТЛ]:[РЕГ НТЛ]])</f>
        <v>4</v>
      </c>
      <c r="DT374" s="71">
        <f>SUM(Таблица1[[#This Row],[РЕЙТИНГ DPT]:[РЕЙТИНГ НТЛ]])</f>
        <v>4</v>
      </c>
    </row>
    <row r="375" spans="1:124" x14ac:dyDescent="0.25">
      <c r="A375" s="13">
        <v>71</v>
      </c>
      <c r="B375" s="14" t="s">
        <v>224</v>
      </c>
      <c r="C375" s="14" t="s">
        <v>106</v>
      </c>
      <c r="D375" s="14" t="s">
        <v>120</v>
      </c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>
        <v>4</v>
      </c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53">
        <v>0</v>
      </c>
      <c r="DQ375" s="44">
        <v>2</v>
      </c>
      <c r="DR375" s="16">
        <v>1</v>
      </c>
      <c r="DS375" s="41">
        <f>PRODUCT(Таблица1[[#This Row],[РЕЙТИНГ НТЛ]:[РЕГ НТЛ]])</f>
        <v>2</v>
      </c>
      <c r="DT375" s="71">
        <f>SUM(Таблица1[[#This Row],[РЕЙТИНГ DPT]:[РЕЙТИНГ НТЛ]])</f>
        <v>2</v>
      </c>
    </row>
    <row r="376" spans="1:124" x14ac:dyDescent="0.25">
      <c r="A376" s="21">
        <v>41</v>
      </c>
      <c r="B376" s="18" t="s">
        <v>433</v>
      </c>
      <c r="C376" s="14" t="s">
        <v>116</v>
      </c>
      <c r="D376" s="18" t="s">
        <v>117</v>
      </c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>
        <v>5</v>
      </c>
      <c r="AB376" s="18"/>
      <c r="AC376" s="18"/>
      <c r="AD376" s="18"/>
      <c r="AE376" s="18"/>
      <c r="AF376" s="18"/>
      <c r="AG376" s="22"/>
      <c r="AH376" s="22"/>
      <c r="AI376" s="22"/>
      <c r="AJ376" s="22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53">
        <v>0</v>
      </c>
      <c r="DQ376" s="50">
        <v>2</v>
      </c>
      <c r="DR376" s="19">
        <v>0</v>
      </c>
      <c r="DS376" s="42">
        <f>PRODUCT(Таблица1[[#This Row],[РЕЙТИНГ НТЛ]:[РЕГ НТЛ]])</f>
        <v>0</v>
      </c>
      <c r="DT376" s="71">
        <f>SUM(Таблица1[[#This Row],[РЕЙТИНГ DPT]:[РЕЙТИНГ НТЛ]])</f>
        <v>2</v>
      </c>
    </row>
    <row r="377" spans="1:124" x14ac:dyDescent="0.25">
      <c r="A377" s="21">
        <v>28</v>
      </c>
      <c r="B377" s="18" t="s">
        <v>227</v>
      </c>
      <c r="C377" s="14" t="s">
        <v>106</v>
      </c>
      <c r="D377" s="14" t="s">
        <v>114</v>
      </c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>
        <v>6</v>
      </c>
      <c r="AB377" s="18"/>
      <c r="AC377" s="18"/>
      <c r="AD377" s="18"/>
      <c r="AE377" s="18"/>
      <c r="AF377" s="18"/>
      <c r="AG377" s="22"/>
      <c r="AH377" s="22"/>
      <c r="AI377" s="22"/>
      <c r="AJ377" s="22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18"/>
      <c r="DP377" s="53">
        <v>0</v>
      </c>
      <c r="DQ377" s="80">
        <v>2</v>
      </c>
      <c r="DR377" s="19">
        <v>1</v>
      </c>
      <c r="DS377" s="42">
        <f>PRODUCT(Таблица1[[#This Row],[РЕЙТИНГ НТЛ]:[РЕГ НТЛ]])</f>
        <v>2</v>
      </c>
      <c r="DT377" s="71">
        <f>SUM(Таблица1[[#This Row],[РЕЙТИНГ DPT]:[РЕЙТИНГ НТЛ]])</f>
        <v>2</v>
      </c>
    </row>
    <row r="378" spans="1:124" x14ac:dyDescent="0.25">
      <c r="A378" s="13">
        <v>234</v>
      </c>
      <c r="B378" s="18" t="s">
        <v>232</v>
      </c>
      <c r="C378" s="14" t="s">
        <v>106</v>
      </c>
      <c r="D378" s="14" t="s">
        <v>119</v>
      </c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>
        <v>1</v>
      </c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53">
        <v>0</v>
      </c>
      <c r="DQ378" s="80">
        <v>3</v>
      </c>
      <c r="DR378" s="16">
        <v>1</v>
      </c>
      <c r="DS378" s="41">
        <f>PRODUCT(Таблица1[[#This Row],[РЕЙТИНГ НТЛ]:[РЕГ НТЛ]])</f>
        <v>3</v>
      </c>
      <c r="DT378" s="71">
        <f>SUM(Таблица1[[#This Row],[РЕЙТИНГ DPT]:[РЕЙТИНГ НТЛ]])</f>
        <v>3</v>
      </c>
    </row>
    <row r="379" spans="1:124" x14ac:dyDescent="0.25">
      <c r="A379" s="13">
        <v>71</v>
      </c>
      <c r="B379" s="18" t="s">
        <v>231</v>
      </c>
      <c r="C379" s="14" t="s">
        <v>106</v>
      </c>
      <c r="D379" s="14" t="s">
        <v>120</v>
      </c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>
        <v>2</v>
      </c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53">
        <v>0</v>
      </c>
      <c r="DQ379" s="80">
        <v>2</v>
      </c>
      <c r="DR379" s="16">
        <v>1</v>
      </c>
      <c r="DS379" s="41">
        <f>PRODUCT(Таблица1[[#This Row],[РЕЙТИНГ НТЛ]:[РЕГ НТЛ]])</f>
        <v>2</v>
      </c>
      <c r="DT379" s="71">
        <f>SUM(Таблица1[[#This Row],[РЕЙТИНГ DPT]:[РЕЙТИНГ НТЛ]])</f>
        <v>2</v>
      </c>
    </row>
    <row r="380" spans="1:124" x14ac:dyDescent="0.25">
      <c r="A380" s="13">
        <v>20</v>
      </c>
      <c r="B380" s="14" t="s">
        <v>312</v>
      </c>
      <c r="C380" s="14" t="s">
        <v>116</v>
      </c>
      <c r="D380" s="14" t="s">
        <v>117</v>
      </c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>
        <v>3</v>
      </c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53">
        <v>0</v>
      </c>
      <c r="DQ380" s="80">
        <v>2</v>
      </c>
      <c r="DR380" s="16">
        <v>0</v>
      </c>
      <c r="DS380" s="41">
        <f>PRODUCT(Таблица1[[#This Row],[РЕЙТИНГ НТЛ]:[РЕГ НТЛ]])</f>
        <v>0</v>
      </c>
      <c r="DT380" s="71">
        <f>SUM(Таблица1[[#This Row],[РЕЙТИНГ DPT]:[РЕЙТИНГ НТЛ]])</f>
        <v>2</v>
      </c>
    </row>
    <row r="381" spans="1:124" x14ac:dyDescent="0.25">
      <c r="A381" s="13">
        <v>43</v>
      </c>
      <c r="B381" s="14" t="s">
        <v>236</v>
      </c>
      <c r="C381" s="14" t="s">
        <v>104</v>
      </c>
      <c r="D381" s="14" t="s">
        <v>105</v>
      </c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>
        <v>4</v>
      </c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53">
        <v>0</v>
      </c>
      <c r="DQ381" s="80">
        <v>1</v>
      </c>
      <c r="DR381" s="16">
        <v>1</v>
      </c>
      <c r="DS381" s="41">
        <f>PRODUCT(Таблица1[[#This Row],[РЕЙТИНГ НТЛ]:[РЕГ НТЛ]])</f>
        <v>1</v>
      </c>
      <c r="DT381" s="71">
        <f>SUM(Таблица1[[#This Row],[РЕЙТИНГ DPT]:[РЕЙТИНГ НТЛ]])</f>
        <v>1</v>
      </c>
    </row>
    <row r="382" spans="1:124" x14ac:dyDescent="0.25">
      <c r="A382" s="21">
        <v>40</v>
      </c>
      <c r="B382" s="18" t="s">
        <v>280</v>
      </c>
      <c r="C382" s="14" t="s">
        <v>111</v>
      </c>
      <c r="D382" s="18" t="s">
        <v>112</v>
      </c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>
        <v>5</v>
      </c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53">
        <v>0</v>
      </c>
      <c r="DQ382" s="80">
        <v>1</v>
      </c>
      <c r="DR382" s="19">
        <v>1</v>
      </c>
      <c r="DS382" s="42">
        <f>PRODUCT(Таблица1[[#This Row],[РЕЙТИНГ НТЛ]:[РЕГ НТЛ]])</f>
        <v>1</v>
      </c>
      <c r="DT382" s="71">
        <f>SUM(Таблица1[[#This Row],[РЕЙТИНГ DPT]:[РЕЙТИНГ НТЛ]])</f>
        <v>1</v>
      </c>
    </row>
    <row r="383" spans="1:124" x14ac:dyDescent="0.25">
      <c r="A383" s="13">
        <v>32</v>
      </c>
      <c r="B383" s="14" t="s">
        <v>277</v>
      </c>
      <c r="C383" s="14" t="s">
        <v>102</v>
      </c>
      <c r="D383" s="14" t="s">
        <v>171</v>
      </c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>
        <v>6</v>
      </c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53">
        <v>0</v>
      </c>
      <c r="DQ383" s="80">
        <v>1</v>
      </c>
      <c r="DR383" s="16">
        <v>0</v>
      </c>
      <c r="DS383" s="41">
        <f>PRODUCT(Таблица1[[#This Row],[РЕЙТИНГ НТЛ]:[РЕГ НТЛ]])</f>
        <v>0</v>
      </c>
      <c r="DT383" s="71">
        <f>SUM(Таблица1[[#This Row],[РЕЙТИНГ DPT]:[РЕЙТИНГ НТЛ]])</f>
        <v>1</v>
      </c>
    </row>
    <row r="384" spans="1:124" x14ac:dyDescent="0.25">
      <c r="A384" s="13">
        <v>67</v>
      </c>
      <c r="B384" s="14" t="s">
        <v>294</v>
      </c>
      <c r="C384" s="14" t="s">
        <v>102</v>
      </c>
      <c r="D384" s="14" t="s">
        <v>103</v>
      </c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>
        <v>7</v>
      </c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53">
        <v>0</v>
      </c>
      <c r="DQ384" s="46">
        <v>0</v>
      </c>
      <c r="DR384" s="31">
        <v>1</v>
      </c>
      <c r="DS384" s="41">
        <f>PRODUCT(Таблица1[[#This Row],[РЕЙТИНГ НТЛ]:[РЕГ НТЛ]])</f>
        <v>0</v>
      </c>
      <c r="DT384" s="71">
        <f>SUM(Таблица1[[#This Row],[РЕЙТИНГ DPT]:[РЕЙТИНГ НТЛ]])</f>
        <v>0</v>
      </c>
    </row>
    <row r="385" spans="1:124" x14ac:dyDescent="0.25">
      <c r="A385" s="13">
        <v>73</v>
      </c>
      <c r="B385" s="14" t="s">
        <v>298</v>
      </c>
      <c r="C385" s="14" t="s">
        <v>127</v>
      </c>
      <c r="D385" s="14" t="s">
        <v>168</v>
      </c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>
        <v>8</v>
      </c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53">
        <v>0</v>
      </c>
      <c r="DQ385" s="45">
        <v>0</v>
      </c>
      <c r="DR385" s="16">
        <v>0</v>
      </c>
      <c r="DS385" s="41">
        <f>PRODUCT(Таблица1[[#This Row],[РЕЙТИНГ НТЛ]:[РЕГ НТЛ]])</f>
        <v>0</v>
      </c>
      <c r="DT385" s="71">
        <f>SUM(Таблица1[[#This Row],[РЕЙТИНГ DPT]:[РЕЙТИНГ НТЛ]])</f>
        <v>0</v>
      </c>
    </row>
    <row r="386" spans="1:124" x14ac:dyDescent="0.25">
      <c r="A386" s="13">
        <v>63</v>
      </c>
      <c r="B386" s="14" t="s">
        <v>292</v>
      </c>
      <c r="C386" s="14" t="s">
        <v>111</v>
      </c>
      <c r="D386" s="14" t="s">
        <v>112</v>
      </c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>
        <v>9</v>
      </c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20"/>
      <c r="AM386" s="20"/>
      <c r="AN386" s="20"/>
      <c r="AO386" s="20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53">
        <v>0</v>
      </c>
      <c r="DQ386" s="63">
        <v>0</v>
      </c>
      <c r="DR386" s="16">
        <v>0</v>
      </c>
      <c r="DS386" s="41">
        <f>PRODUCT(Таблица1[[#This Row],[РЕЙТИНГ НТЛ]:[РЕГ НТЛ]])</f>
        <v>0</v>
      </c>
      <c r="DT386" s="71">
        <f>SUM(Таблица1[[#This Row],[РЕЙТИНГ DPT]:[РЕЙТИНГ НТЛ]])</f>
        <v>0</v>
      </c>
    </row>
    <row r="387" spans="1:124" x14ac:dyDescent="0.25">
      <c r="A387" s="21">
        <v>72</v>
      </c>
      <c r="B387" s="14" t="s">
        <v>297</v>
      </c>
      <c r="C387" s="14" t="s">
        <v>111</v>
      </c>
      <c r="D387" s="18" t="s">
        <v>112</v>
      </c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>
        <v>10</v>
      </c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56">
        <v>0</v>
      </c>
      <c r="DQ387" s="63">
        <v>0</v>
      </c>
      <c r="DR387" s="16">
        <v>1</v>
      </c>
      <c r="DS387" s="42">
        <f>PRODUCT(Таблица1[[#This Row],[РЕЙТИНГ НТЛ]:[РЕГ НТЛ]])</f>
        <v>0</v>
      </c>
      <c r="DT387" s="71">
        <f>SUM(Таблица1[[#This Row],[РЕЙТИНГ DPT]:[РЕЙТИНГ НТЛ]])</f>
        <v>0</v>
      </c>
    </row>
    <row r="388" spans="1:124" x14ac:dyDescent="0.25">
      <c r="A388" s="13">
        <v>70</v>
      </c>
      <c r="B388" s="14" t="s">
        <v>296</v>
      </c>
      <c r="C388" s="14" t="s">
        <v>106</v>
      </c>
      <c r="D388" s="14" t="s">
        <v>114</v>
      </c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>
        <v>15</v>
      </c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54">
        <v>0</v>
      </c>
      <c r="DQ388" s="63">
        <v>0</v>
      </c>
      <c r="DR388" s="16">
        <v>1</v>
      </c>
      <c r="DS388" s="41">
        <f>PRODUCT(Таблица1[[#This Row],[РЕЙТИНГ НТЛ]:[РЕГ НТЛ]])</f>
        <v>0</v>
      </c>
      <c r="DT388" s="71">
        <f>SUM(Таблица1[[#This Row],[РЕЙТИНГ DPT]:[РЕЙТИНГ НТЛ]])</f>
        <v>0</v>
      </c>
    </row>
    <row r="389" spans="1:124" x14ac:dyDescent="0.25">
      <c r="A389" s="13">
        <v>75</v>
      </c>
      <c r="B389" s="14" t="s">
        <v>248</v>
      </c>
      <c r="C389" s="14" t="s">
        <v>116</v>
      </c>
      <c r="D389" s="14" t="s">
        <v>117</v>
      </c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>
        <v>16</v>
      </c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54">
        <v>0</v>
      </c>
      <c r="DQ389" s="63">
        <v>0</v>
      </c>
      <c r="DR389" s="16">
        <v>0</v>
      </c>
      <c r="DS389" s="41">
        <f>PRODUCT(Таблица1[[#This Row],[РЕЙТИНГ НТЛ]:[РЕГ НТЛ]])</f>
        <v>0</v>
      </c>
      <c r="DT389" s="71">
        <f>SUM(Таблица1[[#This Row],[РЕЙТИНГ DPT]:[РЕЙТИНГ НТЛ]])</f>
        <v>0</v>
      </c>
    </row>
    <row r="390" spans="1:124" x14ac:dyDescent="0.25">
      <c r="A390" s="13">
        <v>14</v>
      </c>
      <c r="B390" s="14" t="s">
        <v>264</v>
      </c>
      <c r="C390" s="14" t="s">
        <v>111</v>
      </c>
      <c r="D390" s="14" t="s">
        <v>112</v>
      </c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 t="s">
        <v>178</v>
      </c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20"/>
      <c r="AM390" s="20"/>
      <c r="AN390" s="20"/>
      <c r="AO390" s="20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54">
        <v>0</v>
      </c>
      <c r="DQ390" s="63">
        <v>0</v>
      </c>
      <c r="DR390" s="31">
        <v>1</v>
      </c>
      <c r="DS390" s="41">
        <f>PRODUCT(Таблица1[[#This Row],[РЕЙТИНГ НТЛ]:[РЕГ НТЛ]])</f>
        <v>0</v>
      </c>
      <c r="DT390" s="71">
        <f>SUM(Таблица1[[#This Row],[РЕЙТИНГ DPT]:[РЕЙТИНГ НТЛ]])</f>
        <v>0</v>
      </c>
    </row>
    <row r="391" spans="1:124" x14ac:dyDescent="0.25">
      <c r="A391" s="13">
        <v>23</v>
      </c>
      <c r="B391" s="14" t="s">
        <v>250</v>
      </c>
      <c r="C391" s="14" t="s">
        <v>104</v>
      </c>
      <c r="D391" s="14" t="s">
        <v>105</v>
      </c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 t="s">
        <v>178</v>
      </c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54">
        <v>0</v>
      </c>
      <c r="DQ391" s="63">
        <v>0</v>
      </c>
      <c r="DR391" s="16">
        <v>1</v>
      </c>
      <c r="DS391" s="41">
        <f>PRODUCT(Таблица1[[#This Row],[РЕЙТИНГ НТЛ]:[РЕГ НТЛ]])</f>
        <v>0</v>
      </c>
      <c r="DT391" s="71">
        <f>SUM(Таблица1[[#This Row],[РЕЙТИНГ DPT]:[РЕЙТИНГ НТЛ]])</f>
        <v>0</v>
      </c>
    </row>
    <row r="392" spans="1:124" x14ac:dyDescent="0.25">
      <c r="A392" s="13">
        <v>17</v>
      </c>
      <c r="B392" s="14" t="s">
        <v>249</v>
      </c>
      <c r="C392" s="14" t="s">
        <v>104</v>
      </c>
      <c r="D392" s="14" t="s">
        <v>105</v>
      </c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 t="s">
        <v>178</v>
      </c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53">
        <v>0</v>
      </c>
      <c r="DQ392" s="63">
        <v>0</v>
      </c>
      <c r="DR392" s="16">
        <v>1</v>
      </c>
      <c r="DS392" s="41">
        <f>PRODUCT(Таблица1[[#This Row],[РЕЙТИНГ НТЛ]:[РЕГ НТЛ]])</f>
        <v>0</v>
      </c>
      <c r="DT392" s="71">
        <f>SUM(Таблица1[[#This Row],[РЕЙТИНГ DPT]:[РЕЙТИНГ НТЛ]])</f>
        <v>0</v>
      </c>
    </row>
    <row r="393" spans="1:124" x14ac:dyDescent="0.25">
      <c r="A393" s="21">
        <v>41</v>
      </c>
      <c r="B393" s="18" t="s">
        <v>313</v>
      </c>
      <c r="C393" s="14" t="s">
        <v>116</v>
      </c>
      <c r="D393" s="18" t="s">
        <v>117</v>
      </c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 t="s">
        <v>178</v>
      </c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22"/>
      <c r="AR393" s="22"/>
      <c r="AS393" s="22"/>
      <c r="AT393" s="22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53">
        <v>0</v>
      </c>
      <c r="DQ393" s="63">
        <v>0</v>
      </c>
      <c r="DR393" s="16">
        <v>0</v>
      </c>
      <c r="DS393" s="42">
        <f>PRODUCT(Таблица1[[#This Row],[РЕЙТИНГ НТЛ]:[РЕГ НТЛ]])</f>
        <v>0</v>
      </c>
      <c r="DT393" s="71">
        <f>SUM(Таблица1[[#This Row],[РЕЙТИНГ DPT]:[РЕЙТИНГ НТЛ]])</f>
        <v>0</v>
      </c>
    </row>
    <row r="394" spans="1:124" x14ac:dyDescent="0.25">
      <c r="A394" s="13">
        <v>18</v>
      </c>
      <c r="B394" s="14" t="s">
        <v>316</v>
      </c>
      <c r="C394" s="14" t="s">
        <v>104</v>
      </c>
      <c r="D394" s="14" t="s">
        <v>105</v>
      </c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 t="s">
        <v>179</v>
      </c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54">
        <v>0</v>
      </c>
      <c r="DQ394" s="63">
        <v>0</v>
      </c>
      <c r="DR394" s="16">
        <v>1</v>
      </c>
      <c r="DS394" s="41">
        <f>PRODUCT(Таблица1[[#This Row],[РЕЙТИНГ НТЛ]:[РЕГ НТЛ]])</f>
        <v>0</v>
      </c>
      <c r="DT394" s="71">
        <f>SUM(Таблица1[[#This Row],[РЕЙТИНГ DPT]:[РЕЙТИНГ НТЛ]])</f>
        <v>0</v>
      </c>
    </row>
    <row r="395" spans="1:124" x14ac:dyDescent="0.25">
      <c r="A395" s="13">
        <v>28</v>
      </c>
      <c r="B395" s="14" t="s">
        <v>274</v>
      </c>
      <c r="C395" s="14" t="s">
        <v>106</v>
      </c>
      <c r="D395" s="14" t="s">
        <v>114</v>
      </c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 t="s">
        <v>179</v>
      </c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20"/>
      <c r="AR395" s="20"/>
      <c r="AS395" s="20"/>
      <c r="AT395" s="20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54">
        <v>0</v>
      </c>
      <c r="DQ395" s="63">
        <v>0</v>
      </c>
      <c r="DR395" s="16">
        <v>1</v>
      </c>
      <c r="DS395" s="41">
        <f>PRODUCT(Таблица1[[#This Row],[РЕЙТИНГ НТЛ]:[РЕГ НТЛ]])</f>
        <v>0</v>
      </c>
      <c r="DT395" s="71">
        <f>SUM(Таблица1[[#This Row],[РЕЙТИНГ DPT]:[РЕЙТИНГ НТЛ]])</f>
        <v>0</v>
      </c>
    </row>
    <row r="396" spans="1:124" x14ac:dyDescent="0.25">
      <c r="A396" s="13">
        <v>46</v>
      </c>
      <c r="B396" s="14" t="s">
        <v>251</v>
      </c>
      <c r="C396" s="14" t="s">
        <v>102</v>
      </c>
      <c r="D396" s="14" t="s">
        <v>103</v>
      </c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>
        <v>1</v>
      </c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53">
        <v>0</v>
      </c>
      <c r="DQ396" s="80">
        <v>3</v>
      </c>
      <c r="DR396" s="16">
        <v>1</v>
      </c>
      <c r="DS396" s="41">
        <f>PRODUCT(Таблица1[[#This Row],[РЕЙТИНГ НТЛ]:[РЕГ НТЛ]])</f>
        <v>3</v>
      </c>
      <c r="DT396" s="71">
        <f>SUM(Таблица1[[#This Row],[РЕЙТИНГ DPT]:[РЕЙТИНГ НТЛ]])</f>
        <v>3</v>
      </c>
    </row>
    <row r="397" spans="1:124" x14ac:dyDescent="0.25">
      <c r="A397" s="21">
        <v>61</v>
      </c>
      <c r="B397" s="18" t="s">
        <v>243</v>
      </c>
      <c r="C397" s="14" t="s">
        <v>104</v>
      </c>
      <c r="D397" s="18" t="s">
        <v>105</v>
      </c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>
        <v>2</v>
      </c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58">
        <v>0</v>
      </c>
      <c r="DQ397" s="80">
        <v>2</v>
      </c>
      <c r="DR397" s="16">
        <v>1</v>
      </c>
      <c r="DS397" s="42">
        <f>PRODUCT(Таблица1[[#This Row],[РЕЙТИНГ НТЛ]:[РЕГ НТЛ]])</f>
        <v>2</v>
      </c>
      <c r="DT397" s="71">
        <f>SUM(Таблица1[[#This Row],[РЕЙТИНГ DPT]:[РЕЙТИНГ НТЛ]])</f>
        <v>2</v>
      </c>
    </row>
    <row r="398" spans="1:124" x14ac:dyDescent="0.25">
      <c r="A398" s="13">
        <v>8</v>
      </c>
      <c r="B398" s="14" t="s">
        <v>241</v>
      </c>
      <c r="C398" s="14" t="s">
        <v>106</v>
      </c>
      <c r="D398" s="14" t="s">
        <v>108</v>
      </c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>
        <v>3</v>
      </c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53">
        <v>0</v>
      </c>
      <c r="DQ398" s="80">
        <v>2</v>
      </c>
      <c r="DR398" s="16">
        <v>0</v>
      </c>
      <c r="DS398" s="41">
        <f>PRODUCT(Таблица1[[#This Row],[РЕЙТИНГ НТЛ]:[РЕГ НТЛ]])</f>
        <v>0</v>
      </c>
      <c r="DT398" s="71">
        <f>SUM(Таблица1[[#This Row],[РЕЙТИНГ DPT]:[РЕЙТИНГ НТЛ]])</f>
        <v>2</v>
      </c>
    </row>
    <row r="399" spans="1:124" x14ac:dyDescent="0.25">
      <c r="A399" s="13">
        <v>2</v>
      </c>
      <c r="B399" s="14" t="s">
        <v>242</v>
      </c>
      <c r="C399" s="14" t="s">
        <v>104</v>
      </c>
      <c r="D399" s="14" t="s">
        <v>105</v>
      </c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>
        <v>4</v>
      </c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53">
        <v>0</v>
      </c>
      <c r="DQ399" s="80">
        <v>1</v>
      </c>
      <c r="DR399" s="16">
        <v>1</v>
      </c>
      <c r="DS399" s="41">
        <f>PRODUCT(Таблица1[[#This Row],[РЕЙТИНГ НТЛ]:[РЕГ НТЛ]])</f>
        <v>1</v>
      </c>
      <c r="DT399" s="71">
        <f>SUM(Таблица1[[#This Row],[РЕЙТИНГ DPT]:[РЕЙТИНГ НТЛ]])</f>
        <v>1</v>
      </c>
    </row>
    <row r="400" spans="1:124" x14ac:dyDescent="0.25">
      <c r="A400" s="13">
        <v>3</v>
      </c>
      <c r="B400" s="14" t="s">
        <v>244</v>
      </c>
      <c r="C400" s="14" t="s">
        <v>153</v>
      </c>
      <c r="D400" s="14" t="s">
        <v>145</v>
      </c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>
        <v>5</v>
      </c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53">
        <v>0</v>
      </c>
      <c r="DQ400" s="80">
        <v>1</v>
      </c>
      <c r="DR400" s="16">
        <v>0</v>
      </c>
      <c r="DS400" s="41">
        <f>PRODUCT(Таблица1[[#This Row],[РЕЙТИНГ НТЛ]:[РЕГ НТЛ]])</f>
        <v>0</v>
      </c>
      <c r="DT400" s="71">
        <f>SUM(Таблица1[[#This Row],[РЕЙТИНГ DPT]:[РЕЙТИНГ НТЛ]])</f>
        <v>1</v>
      </c>
    </row>
    <row r="401" spans="1:124" x14ac:dyDescent="0.25">
      <c r="A401" s="13">
        <v>47</v>
      </c>
      <c r="B401" s="14" t="s">
        <v>253</v>
      </c>
      <c r="C401" s="14" t="s">
        <v>104</v>
      </c>
      <c r="D401" s="14" t="s">
        <v>105</v>
      </c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>
        <v>6</v>
      </c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53">
        <v>0</v>
      </c>
      <c r="DQ401" s="80">
        <v>1</v>
      </c>
      <c r="DR401" s="16">
        <v>1</v>
      </c>
      <c r="DS401" s="41">
        <f>PRODUCT(Таблица1[[#This Row],[РЕЙТИНГ НТЛ]:[РЕГ НТЛ]])</f>
        <v>1</v>
      </c>
      <c r="DT401" s="71">
        <f>SUM(Таблица1[[#This Row],[РЕЙТИНГ DPT]:[РЕЙТИНГ НТЛ]])</f>
        <v>1</v>
      </c>
    </row>
    <row r="402" spans="1:124" x14ac:dyDescent="0.25">
      <c r="A402" s="13">
        <v>46</v>
      </c>
      <c r="B402" s="14" t="s">
        <v>251</v>
      </c>
      <c r="C402" s="14" t="s">
        <v>102</v>
      </c>
      <c r="D402" s="14" t="s">
        <v>103</v>
      </c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>
        <v>1</v>
      </c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20"/>
      <c r="AR402" s="20"/>
      <c r="AS402" s="20"/>
      <c r="AT402" s="20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53">
        <v>0</v>
      </c>
      <c r="DQ402" s="80">
        <v>3</v>
      </c>
      <c r="DR402" s="16">
        <v>1</v>
      </c>
      <c r="DS402" s="41">
        <f>PRODUCT(Таблица1[[#This Row],[РЕЙТИНГ НТЛ]:[РЕГ НТЛ]])</f>
        <v>3</v>
      </c>
      <c r="DT402" s="71">
        <f>SUM(Таблица1[[#This Row],[РЕЙТИНГ DPT]:[РЕЙТИНГ НТЛ]])</f>
        <v>3</v>
      </c>
    </row>
    <row r="403" spans="1:124" x14ac:dyDescent="0.25">
      <c r="A403" s="21">
        <v>44</v>
      </c>
      <c r="B403" s="18" t="s">
        <v>315</v>
      </c>
      <c r="C403" s="14" t="s">
        <v>104</v>
      </c>
      <c r="D403" s="18" t="s">
        <v>105</v>
      </c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>
        <v>2</v>
      </c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  <c r="DI403" s="18"/>
      <c r="DJ403" s="18"/>
      <c r="DK403" s="18"/>
      <c r="DL403" s="18"/>
      <c r="DM403" s="18"/>
      <c r="DN403" s="18"/>
      <c r="DO403" s="18"/>
      <c r="DP403" s="53">
        <v>0</v>
      </c>
      <c r="DQ403" s="80">
        <v>2</v>
      </c>
      <c r="DR403" s="16">
        <v>1</v>
      </c>
      <c r="DS403" s="42">
        <f>PRODUCT(Таблица1[[#This Row],[РЕЙТИНГ НТЛ]:[РЕГ НТЛ]])</f>
        <v>2</v>
      </c>
      <c r="DT403" s="71">
        <f>SUM(Таблица1[[#This Row],[РЕЙТИНГ DPT]:[РЕЙТИНГ НТЛ]])</f>
        <v>2</v>
      </c>
    </row>
    <row r="404" spans="1:124" x14ac:dyDescent="0.25">
      <c r="A404" s="13">
        <v>8</v>
      </c>
      <c r="B404" s="14" t="s">
        <v>241</v>
      </c>
      <c r="C404" s="14" t="s">
        <v>106</v>
      </c>
      <c r="D404" s="14" t="s">
        <v>108</v>
      </c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>
        <v>3</v>
      </c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53">
        <v>0</v>
      </c>
      <c r="DQ404" s="80">
        <v>2</v>
      </c>
      <c r="DR404" s="16">
        <v>0</v>
      </c>
      <c r="DS404" s="41">
        <f>PRODUCT(Таблица1[[#This Row],[РЕЙТИНГ НТЛ]:[РЕГ НТЛ]])</f>
        <v>0</v>
      </c>
      <c r="DT404" s="71">
        <f>SUM(Таблица1[[#This Row],[РЕЙТИНГ DPT]:[РЕЙТИНГ НТЛ]])</f>
        <v>2</v>
      </c>
    </row>
    <row r="405" spans="1:124" x14ac:dyDescent="0.25">
      <c r="A405" s="13">
        <v>65</v>
      </c>
      <c r="B405" s="14" t="s">
        <v>228</v>
      </c>
      <c r="C405" s="14" t="s">
        <v>102</v>
      </c>
      <c r="D405" s="14" t="s">
        <v>103</v>
      </c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20"/>
      <c r="X405" s="20">
        <v>4</v>
      </c>
      <c r="Y405" s="20"/>
      <c r="Z405" s="20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53">
        <v>0</v>
      </c>
      <c r="DQ405" s="80">
        <v>1</v>
      </c>
      <c r="DR405" s="16">
        <v>1</v>
      </c>
      <c r="DS405" s="41">
        <f>PRODUCT(Таблица1[[#This Row],[РЕЙТИНГ НТЛ]:[РЕГ НТЛ]])</f>
        <v>1</v>
      </c>
      <c r="DT405" s="71">
        <f>SUM(Таблица1[[#This Row],[РЕЙТИНГ DPT]:[РЕЙТИНГ НТЛ]])</f>
        <v>1</v>
      </c>
    </row>
    <row r="406" spans="1:124" x14ac:dyDescent="0.25">
      <c r="A406" s="13">
        <v>5</v>
      </c>
      <c r="B406" s="14" t="s">
        <v>260</v>
      </c>
      <c r="C406" s="14" t="s">
        <v>102</v>
      </c>
      <c r="D406" s="14" t="s">
        <v>103</v>
      </c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>
        <v>5</v>
      </c>
      <c r="Y406" s="14"/>
      <c r="Z406" s="14"/>
      <c r="AA406" s="14"/>
      <c r="AB406" s="14"/>
      <c r="AC406" s="14"/>
      <c r="AD406" s="14"/>
      <c r="AE406" s="14"/>
      <c r="AF406" s="14"/>
      <c r="AG406" s="20"/>
      <c r="AH406" s="20"/>
      <c r="AI406" s="20"/>
      <c r="AJ406" s="20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53">
        <v>0</v>
      </c>
      <c r="DQ406" s="80">
        <v>1</v>
      </c>
      <c r="DR406" s="16">
        <v>1</v>
      </c>
      <c r="DS406" s="41">
        <f>PRODUCT(Таблица1[[#This Row],[РЕЙТИНГ НТЛ]:[РЕГ НТЛ]])</f>
        <v>1</v>
      </c>
      <c r="DT406" s="71">
        <f>SUM(Таблица1[[#This Row],[РЕЙТИНГ DPT]:[РЕЙТИНГ НТЛ]])</f>
        <v>1</v>
      </c>
    </row>
    <row r="407" spans="1:124" x14ac:dyDescent="0.25">
      <c r="A407" s="13">
        <v>3</v>
      </c>
      <c r="B407" s="14" t="s">
        <v>244</v>
      </c>
      <c r="C407" s="14" t="s">
        <v>153</v>
      </c>
      <c r="D407" s="14" t="s">
        <v>145</v>
      </c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>
        <v>6</v>
      </c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53">
        <v>0</v>
      </c>
      <c r="DQ407" s="80">
        <v>1</v>
      </c>
      <c r="DR407" s="16">
        <v>0</v>
      </c>
      <c r="DS407" s="41">
        <f>PRODUCT(Таблица1[[#This Row],[РЕЙТИНГ НТЛ]:[РЕГ НТЛ]])</f>
        <v>0</v>
      </c>
      <c r="DT407" s="71">
        <f>SUM(Таблица1[[#This Row],[РЕЙТИНГ DPT]:[РЕЙТИНГ НТЛ]])</f>
        <v>1</v>
      </c>
    </row>
    <row r="408" spans="1:124" x14ac:dyDescent="0.25">
      <c r="A408" s="21">
        <v>2</v>
      </c>
      <c r="B408" s="18" t="s">
        <v>242</v>
      </c>
      <c r="C408" s="14" t="s">
        <v>104</v>
      </c>
      <c r="D408" s="18" t="s">
        <v>105</v>
      </c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>
        <v>7</v>
      </c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  <c r="DI408" s="18"/>
      <c r="DJ408" s="18"/>
      <c r="DK408" s="18"/>
      <c r="DL408" s="18"/>
      <c r="DM408" s="18"/>
      <c r="DN408" s="18"/>
      <c r="DO408" s="18"/>
      <c r="DP408" s="53">
        <v>0</v>
      </c>
      <c r="DQ408" s="63">
        <v>0</v>
      </c>
      <c r="DR408" s="16">
        <v>1</v>
      </c>
      <c r="DS408" s="42">
        <f>PRODUCT(Таблица1[[#This Row],[РЕЙТИНГ НТЛ]:[РЕГ НТЛ]])</f>
        <v>0</v>
      </c>
      <c r="DT408" s="71">
        <f>SUM(Таблица1[[#This Row],[РЕЙТИНГ DPT]:[РЕЙТИНГ НТЛ]])</f>
        <v>0</v>
      </c>
    </row>
    <row r="409" spans="1:124" x14ac:dyDescent="0.25">
      <c r="A409" s="13">
        <v>33</v>
      </c>
      <c r="B409" s="14" t="s">
        <v>278</v>
      </c>
      <c r="C409" s="14" t="s">
        <v>102</v>
      </c>
      <c r="D409" s="14" t="s">
        <v>103</v>
      </c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 t="s">
        <v>121</v>
      </c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20"/>
      <c r="AR409" s="20"/>
      <c r="AS409" s="20"/>
      <c r="AT409" s="20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54">
        <v>0</v>
      </c>
      <c r="DQ409" s="63">
        <v>0</v>
      </c>
      <c r="DR409" s="16">
        <v>1</v>
      </c>
      <c r="DS409" s="41">
        <f>PRODUCT(Таблица1[[#This Row],[РЕЙТИНГ НТЛ]:[РЕГ НТЛ]])</f>
        <v>0</v>
      </c>
      <c r="DT409" s="71">
        <f>SUM(Таблица1[[#This Row],[РЕЙТИНГ DPT]:[РЕЙТИНГ НТЛ]])</f>
        <v>0</v>
      </c>
    </row>
    <row r="410" spans="1:124" x14ac:dyDescent="0.25">
      <c r="A410" s="13">
        <v>60</v>
      </c>
      <c r="B410" s="14" t="s">
        <v>290</v>
      </c>
      <c r="C410" s="14" t="s">
        <v>102</v>
      </c>
      <c r="D410" s="14" t="s">
        <v>103</v>
      </c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 t="s">
        <v>121</v>
      </c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20"/>
      <c r="AR410" s="20"/>
      <c r="AS410" s="20"/>
      <c r="AT410" s="20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53">
        <v>0</v>
      </c>
      <c r="DQ410" s="63">
        <v>0</v>
      </c>
      <c r="DR410" s="16">
        <v>0</v>
      </c>
      <c r="DS410" s="41">
        <f>PRODUCT(Таблица1[[#This Row],[РЕЙТИНГ НТЛ]:[РЕГ НТЛ]])</f>
        <v>0</v>
      </c>
      <c r="DT410" s="71">
        <f>SUM(Таблица1[[#This Row],[РЕЙТИНГ DPT]:[РЕЙТИНГ НТЛ]])</f>
        <v>0</v>
      </c>
    </row>
    <row r="411" spans="1:124" x14ac:dyDescent="0.25">
      <c r="A411" s="13">
        <v>13</v>
      </c>
      <c r="B411" s="14" t="s">
        <v>237</v>
      </c>
      <c r="C411" s="14" t="s">
        <v>102</v>
      </c>
      <c r="D411" s="14" t="s">
        <v>103</v>
      </c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 t="s">
        <v>123</v>
      </c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20"/>
      <c r="AR411" s="20"/>
      <c r="AS411" s="20"/>
      <c r="AT411" s="20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54">
        <v>0</v>
      </c>
      <c r="DQ411" s="63">
        <v>0</v>
      </c>
      <c r="DR411" s="16">
        <v>1</v>
      </c>
      <c r="DS411" s="41">
        <f>PRODUCT(Таблица1[[#This Row],[РЕЙТИНГ НТЛ]:[РЕГ НТЛ]])</f>
        <v>0</v>
      </c>
      <c r="DT411" s="71">
        <f>SUM(Таблица1[[#This Row],[РЕЙТИНГ DPT]:[РЕЙТИНГ НТЛ]])</f>
        <v>0</v>
      </c>
    </row>
    <row r="412" spans="1:124" x14ac:dyDescent="0.25">
      <c r="A412" s="13">
        <v>7</v>
      </c>
      <c r="B412" s="14" t="s">
        <v>235</v>
      </c>
      <c r="C412" s="14" t="s">
        <v>106</v>
      </c>
      <c r="D412" s="14" t="s">
        <v>114</v>
      </c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 t="s">
        <v>123</v>
      </c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53">
        <v>0</v>
      </c>
      <c r="DQ412" s="63">
        <v>0</v>
      </c>
      <c r="DR412" s="16">
        <v>1</v>
      </c>
      <c r="DS412" s="41">
        <f>PRODUCT(Таблица1[[#This Row],[РЕЙТИНГ НТЛ]:[РЕГ НТЛ]])</f>
        <v>0</v>
      </c>
      <c r="DT412" s="71">
        <f>SUM(Таблица1[[#This Row],[РЕЙТИНГ DPT]:[РЕЙТИНГ НТЛ]])</f>
        <v>0</v>
      </c>
    </row>
    <row r="413" spans="1:124" x14ac:dyDescent="0.25">
      <c r="A413" s="13">
        <v>16</v>
      </c>
      <c r="B413" s="14" t="s">
        <v>266</v>
      </c>
      <c r="C413" s="14" t="s">
        <v>102</v>
      </c>
      <c r="D413" s="14" t="s">
        <v>103</v>
      </c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 t="s">
        <v>177</v>
      </c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53">
        <v>0</v>
      </c>
      <c r="DQ413" s="63">
        <v>0</v>
      </c>
      <c r="DR413" s="16">
        <v>0</v>
      </c>
      <c r="DS413" s="41">
        <f>PRODUCT(Таблица1[[#This Row],[РЕЙТИНГ НТЛ]:[РЕГ НТЛ]])</f>
        <v>0</v>
      </c>
      <c r="DT413" s="71">
        <f>SUM(Таблица1[[#This Row],[РЕЙТИНГ DPT]:[РЕЙТИНГ НТЛ]])</f>
        <v>0</v>
      </c>
    </row>
    <row r="414" spans="1:124" x14ac:dyDescent="0.25">
      <c r="A414" s="13">
        <v>61</v>
      </c>
      <c r="B414" s="14" t="s">
        <v>243</v>
      </c>
      <c r="C414" s="14" t="s">
        <v>104</v>
      </c>
      <c r="D414" s="14" t="s">
        <v>105</v>
      </c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 t="s">
        <v>177</v>
      </c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53">
        <v>0</v>
      </c>
      <c r="DQ414" s="63">
        <v>0</v>
      </c>
      <c r="DR414" s="16">
        <v>1</v>
      </c>
      <c r="DS414" s="41">
        <f>PRODUCT(Таблица1[[#This Row],[РЕЙТИНГ НТЛ]:[РЕГ НТЛ]])</f>
        <v>0</v>
      </c>
      <c r="DT414" s="71">
        <f>SUM(Таблица1[[#This Row],[РЕЙТИНГ DPT]:[РЕЙТИНГ НТЛ]])</f>
        <v>0</v>
      </c>
    </row>
    <row r="415" spans="1:124" x14ac:dyDescent="0.25">
      <c r="A415" s="21">
        <v>74</v>
      </c>
      <c r="B415" s="18" t="s">
        <v>256</v>
      </c>
      <c r="C415" s="14" t="s">
        <v>104</v>
      </c>
      <c r="D415" s="18" t="s">
        <v>105</v>
      </c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 t="s">
        <v>177</v>
      </c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  <c r="DK415" s="18"/>
      <c r="DL415" s="18"/>
      <c r="DM415" s="18"/>
      <c r="DN415" s="18"/>
      <c r="DO415" s="18"/>
      <c r="DP415" s="58">
        <v>0</v>
      </c>
      <c r="DQ415" s="63">
        <v>0</v>
      </c>
      <c r="DR415" s="19">
        <v>1</v>
      </c>
      <c r="DS415" s="42">
        <f>PRODUCT(Таблица1[[#This Row],[РЕЙТИНГ НТЛ]:[РЕГ НТЛ]])</f>
        <v>0</v>
      </c>
      <c r="DT415" s="71">
        <f>SUM(Таблица1[[#This Row],[РЕЙТИНГ DPT]:[РЕЙТИНГ НТЛ]])</f>
        <v>0</v>
      </c>
    </row>
    <row r="416" spans="1:124" x14ac:dyDescent="0.25">
      <c r="A416" s="13">
        <v>31</v>
      </c>
      <c r="B416" s="14" t="s">
        <v>252</v>
      </c>
      <c r="C416" s="14" t="s">
        <v>104</v>
      </c>
      <c r="D416" s="14" t="s">
        <v>105</v>
      </c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 t="s">
        <v>177</v>
      </c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53">
        <v>0</v>
      </c>
      <c r="DQ416" s="63">
        <v>0</v>
      </c>
      <c r="DR416" s="16">
        <v>1</v>
      </c>
      <c r="DS416" s="41">
        <f>PRODUCT(Таблица1[[#This Row],[РЕЙТИНГ НТЛ]:[РЕГ НТЛ]])</f>
        <v>0</v>
      </c>
      <c r="DT416" s="71">
        <f>SUM(Таблица1[[#This Row],[РЕЙТИНГ DPT]:[РЕЙТИНГ НТЛ]])</f>
        <v>0</v>
      </c>
    </row>
    <row r="417" spans="1:124" x14ac:dyDescent="0.25">
      <c r="A417" s="13">
        <v>39</v>
      </c>
      <c r="B417" s="14" t="s">
        <v>255</v>
      </c>
      <c r="C417" s="14" t="s">
        <v>156</v>
      </c>
      <c r="D417" s="14" t="s">
        <v>151</v>
      </c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 t="s">
        <v>177</v>
      </c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54">
        <v>0</v>
      </c>
      <c r="DQ417" s="63">
        <v>0</v>
      </c>
      <c r="DR417" s="16">
        <v>0</v>
      </c>
      <c r="DS417" s="41">
        <f>PRODUCT(Таблица1[[#This Row],[РЕЙТИНГ НТЛ]:[РЕГ НТЛ]])</f>
        <v>0</v>
      </c>
      <c r="DT417" s="71">
        <f>SUM(Таблица1[[#This Row],[РЕЙТИНГ DPT]:[РЕЙТИНГ НТЛ]])</f>
        <v>0</v>
      </c>
    </row>
    <row r="418" spans="1:124" x14ac:dyDescent="0.25">
      <c r="A418" s="13">
        <v>9</v>
      </c>
      <c r="B418" s="14" t="s">
        <v>261</v>
      </c>
      <c r="C418" s="14" t="s">
        <v>102</v>
      </c>
      <c r="D418" s="14" t="s">
        <v>103</v>
      </c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 t="s">
        <v>176</v>
      </c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54">
        <v>0</v>
      </c>
      <c r="DQ418" s="63">
        <v>0</v>
      </c>
      <c r="DR418" s="31">
        <v>1</v>
      </c>
      <c r="DS418" s="41">
        <f>PRODUCT(Таблица1[[#This Row],[РЕЙТИНГ НТЛ]:[РЕГ НТЛ]])</f>
        <v>0</v>
      </c>
      <c r="DT418" s="71">
        <f>SUM(Таблица1[[#This Row],[РЕЙТИНГ DPT]:[РЕЙТИНГ НТЛ]])</f>
        <v>0</v>
      </c>
    </row>
    <row r="419" spans="1:124" x14ac:dyDescent="0.25">
      <c r="A419" s="13">
        <v>35</v>
      </c>
      <c r="B419" s="14" t="s">
        <v>245</v>
      </c>
      <c r="C419" s="14" t="s">
        <v>102</v>
      </c>
      <c r="D419" s="14" t="s">
        <v>103</v>
      </c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 t="s">
        <v>176</v>
      </c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53">
        <v>0</v>
      </c>
      <c r="DQ419" s="63">
        <v>0</v>
      </c>
      <c r="DR419" s="31">
        <v>1</v>
      </c>
      <c r="DS419" s="41">
        <f>PRODUCT(Таблица1[[#This Row],[РЕЙТИНГ НТЛ]:[РЕГ НТЛ]])</f>
        <v>0</v>
      </c>
      <c r="DT419" s="71">
        <f>SUM(Таблица1[[#This Row],[РЕЙТИНГ DPT]:[РЕЙТИНГ НТЛ]])</f>
        <v>0</v>
      </c>
    </row>
    <row r="420" spans="1:124" x14ac:dyDescent="0.25">
      <c r="A420" s="13">
        <v>10</v>
      </c>
      <c r="B420" s="14" t="s">
        <v>262</v>
      </c>
      <c r="C420" s="14" t="s">
        <v>102</v>
      </c>
      <c r="D420" s="14" t="s">
        <v>103</v>
      </c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 t="s">
        <v>176</v>
      </c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20"/>
      <c r="AR420" s="20"/>
      <c r="AS420" s="20"/>
      <c r="AT420" s="20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54">
        <v>0</v>
      </c>
      <c r="DQ420" s="63">
        <v>0</v>
      </c>
      <c r="DR420" s="16">
        <v>1</v>
      </c>
      <c r="DS420" s="41">
        <f>PRODUCT(Таблица1[[#This Row],[РЕЙТИНГ НТЛ]:[РЕГ НТЛ]])</f>
        <v>0</v>
      </c>
      <c r="DT420" s="71">
        <f>SUM(Таблица1[[#This Row],[РЕЙТИНГ DPT]:[РЕЙТИНГ НТЛ]])</f>
        <v>0</v>
      </c>
    </row>
    <row r="421" spans="1:124" x14ac:dyDescent="0.25">
      <c r="A421" s="21">
        <v>34</v>
      </c>
      <c r="B421" s="18" t="s">
        <v>230</v>
      </c>
      <c r="C421" s="14" t="s">
        <v>156</v>
      </c>
      <c r="D421" s="18" t="s">
        <v>141</v>
      </c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 t="s">
        <v>176</v>
      </c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  <c r="DK421" s="18"/>
      <c r="DL421" s="18"/>
      <c r="DM421" s="18"/>
      <c r="DN421" s="18"/>
      <c r="DO421" s="18"/>
      <c r="DP421" s="56">
        <v>0</v>
      </c>
      <c r="DQ421" s="63">
        <v>0</v>
      </c>
      <c r="DR421" s="19">
        <v>0</v>
      </c>
      <c r="DS421" s="42">
        <f>PRODUCT(Таблица1[[#This Row],[РЕЙТИНГ НТЛ]:[РЕГ НТЛ]])</f>
        <v>0</v>
      </c>
      <c r="DT421" s="71">
        <f>SUM(Таблица1[[#This Row],[РЕЙТИНГ DPT]:[РЕЙТИНГ НТЛ]])</f>
        <v>0</v>
      </c>
    </row>
    <row r="422" spans="1:124" x14ac:dyDescent="0.25">
      <c r="A422" s="21">
        <v>45</v>
      </c>
      <c r="B422" s="18" t="s">
        <v>430</v>
      </c>
      <c r="C422" s="14" t="s">
        <v>104</v>
      </c>
      <c r="D422" s="18" t="s">
        <v>105</v>
      </c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>
        <v>1</v>
      </c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  <c r="DG422" s="18"/>
      <c r="DH422" s="18"/>
      <c r="DI422" s="18"/>
      <c r="DJ422" s="18"/>
      <c r="DK422" s="18"/>
      <c r="DL422" s="18"/>
      <c r="DM422" s="18"/>
      <c r="DN422" s="18"/>
      <c r="DO422" s="18"/>
      <c r="DP422" s="56">
        <v>0</v>
      </c>
      <c r="DQ422" s="80">
        <v>6</v>
      </c>
      <c r="DR422" s="19">
        <v>1</v>
      </c>
      <c r="DS422" s="42">
        <f>PRODUCT(Таблица1[[#This Row],[РЕЙТИНГ НТЛ]:[РЕГ НТЛ]])</f>
        <v>6</v>
      </c>
      <c r="DT422" s="71">
        <f>SUM(Таблица1[[#This Row],[РЕЙТИНГ DPT]:[РЕЙТИНГ НТЛ]])</f>
        <v>6</v>
      </c>
    </row>
    <row r="423" spans="1:124" x14ac:dyDescent="0.25">
      <c r="A423" s="13">
        <v>66</v>
      </c>
      <c r="B423" s="14" t="s">
        <v>223</v>
      </c>
      <c r="C423" s="14" t="s">
        <v>102</v>
      </c>
      <c r="D423" s="14" t="s">
        <v>103</v>
      </c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>
        <v>2</v>
      </c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54">
        <v>0</v>
      </c>
      <c r="DQ423" s="80">
        <v>4</v>
      </c>
      <c r="DR423" s="31">
        <v>1</v>
      </c>
      <c r="DS423" s="41">
        <f>PRODUCT(Таблица1[[#This Row],[РЕЙТИНГ НТЛ]:[РЕГ НТЛ]])</f>
        <v>4</v>
      </c>
      <c r="DT423" s="71">
        <f>SUM(Таблица1[[#This Row],[РЕЙТИНГ DPT]:[РЕЙТИНГ НТЛ]])</f>
        <v>4</v>
      </c>
    </row>
    <row r="424" spans="1:124" x14ac:dyDescent="0.25">
      <c r="A424" s="13">
        <v>234</v>
      </c>
      <c r="B424" s="14" t="s">
        <v>226</v>
      </c>
      <c r="C424" s="14" t="s">
        <v>106</v>
      </c>
      <c r="D424" s="14" t="s">
        <v>119</v>
      </c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>
        <v>3</v>
      </c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54">
        <v>0</v>
      </c>
      <c r="DQ424" s="80">
        <v>4</v>
      </c>
      <c r="DR424" s="16">
        <v>1</v>
      </c>
      <c r="DS424" s="41">
        <f>PRODUCT(Таблица1[[#This Row],[РЕЙТИНГ НТЛ]:[РЕГ НТЛ]])</f>
        <v>4</v>
      </c>
      <c r="DT424" s="71">
        <f>SUM(Таблица1[[#This Row],[РЕЙТИНГ DPT]:[РЕЙТИНГ НТЛ]])</f>
        <v>4</v>
      </c>
    </row>
    <row r="425" spans="1:124" x14ac:dyDescent="0.25">
      <c r="A425" s="13">
        <v>41</v>
      </c>
      <c r="B425" s="14" t="s">
        <v>433</v>
      </c>
      <c r="C425" s="14" t="s">
        <v>116</v>
      </c>
      <c r="D425" s="14" t="s">
        <v>117</v>
      </c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>
        <v>4</v>
      </c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53">
        <v>0</v>
      </c>
      <c r="DQ425" s="80">
        <v>2</v>
      </c>
      <c r="DR425" s="16">
        <v>0</v>
      </c>
      <c r="DS425" s="41">
        <f>PRODUCT(Таблица1[[#This Row],[РЕЙТИНГ НТЛ]:[РЕГ НТЛ]])</f>
        <v>0</v>
      </c>
      <c r="DT425" s="71">
        <f>SUM(Таблица1[[#This Row],[РЕЙТИНГ DPT]:[РЕЙТИНГ НТЛ]])</f>
        <v>2</v>
      </c>
    </row>
    <row r="426" spans="1:124" x14ac:dyDescent="0.25">
      <c r="A426" s="13">
        <v>71</v>
      </c>
      <c r="B426" s="14" t="s">
        <v>224</v>
      </c>
      <c r="C426" s="14" t="s">
        <v>106</v>
      </c>
      <c r="D426" s="14" t="s">
        <v>120</v>
      </c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>
        <v>5</v>
      </c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53">
        <v>0</v>
      </c>
      <c r="DQ426" s="80">
        <v>2</v>
      </c>
      <c r="DR426" s="16">
        <v>1</v>
      </c>
      <c r="DS426" s="41">
        <f>PRODUCT(Таблица1[[#This Row],[РЕЙТИНГ НТЛ]:[РЕГ НТЛ]])</f>
        <v>2</v>
      </c>
      <c r="DT426" s="71">
        <f>SUM(Таблица1[[#This Row],[РЕЙТИНГ DPT]:[РЕЙТИНГ НТЛ]])</f>
        <v>2</v>
      </c>
    </row>
    <row r="427" spans="1:124" x14ac:dyDescent="0.25">
      <c r="A427" s="21">
        <v>241</v>
      </c>
      <c r="B427" s="14" t="s">
        <v>225</v>
      </c>
      <c r="C427" s="14" t="s">
        <v>156</v>
      </c>
      <c r="D427" s="18" t="s">
        <v>141</v>
      </c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>
        <v>6</v>
      </c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  <c r="CY427" s="18"/>
      <c r="CZ427" s="18"/>
      <c r="DA427" s="18"/>
      <c r="DB427" s="18"/>
      <c r="DC427" s="18"/>
      <c r="DD427" s="18"/>
      <c r="DE427" s="18"/>
      <c r="DF427" s="18"/>
      <c r="DG427" s="18"/>
      <c r="DH427" s="18"/>
      <c r="DI427" s="18"/>
      <c r="DJ427" s="18"/>
      <c r="DK427" s="18"/>
      <c r="DL427" s="18"/>
      <c r="DM427" s="18"/>
      <c r="DN427" s="18"/>
      <c r="DO427" s="18"/>
      <c r="DP427" s="58">
        <v>0</v>
      </c>
      <c r="DQ427" s="80">
        <v>2</v>
      </c>
      <c r="DR427" s="19">
        <v>0</v>
      </c>
      <c r="DS427" s="42">
        <f>PRODUCT(Таблица1[[#This Row],[РЕЙТИНГ НТЛ]:[РЕГ НТЛ]])</f>
        <v>0</v>
      </c>
      <c r="DT427" s="71">
        <f>SUM(Таблица1[[#This Row],[РЕЙТИНГ DPT]:[РЕЙТИНГ НТЛ]])</f>
        <v>2</v>
      </c>
    </row>
    <row r="428" spans="1:124" x14ac:dyDescent="0.25">
      <c r="A428" s="13">
        <v>58</v>
      </c>
      <c r="B428" s="14" t="s">
        <v>435</v>
      </c>
      <c r="C428" s="14" t="s">
        <v>156</v>
      </c>
      <c r="D428" s="14" t="s">
        <v>141</v>
      </c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>
        <v>7</v>
      </c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53">
        <v>0</v>
      </c>
      <c r="DQ428" s="63">
        <v>0</v>
      </c>
      <c r="DR428" s="16">
        <v>0</v>
      </c>
      <c r="DS428" s="41">
        <f>PRODUCT(Таблица1[[#This Row],[РЕЙТИНГ НТЛ]:[РЕГ НТЛ]])</f>
        <v>0</v>
      </c>
      <c r="DT428" s="71">
        <f>SUM(Таблица1[[#This Row],[РЕЙТИНГ DPT]:[РЕЙТИНГ НТЛ]])</f>
        <v>0</v>
      </c>
    </row>
    <row r="429" spans="1:124" x14ac:dyDescent="0.25">
      <c r="A429" s="13">
        <v>28</v>
      </c>
      <c r="B429" s="14" t="s">
        <v>227</v>
      </c>
      <c r="C429" s="14" t="s">
        <v>106</v>
      </c>
      <c r="D429" s="14" t="s">
        <v>114</v>
      </c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>
        <v>8</v>
      </c>
      <c r="X429" s="14"/>
      <c r="Y429" s="14"/>
      <c r="Z429" s="14"/>
      <c r="AA429" s="14"/>
      <c r="AB429" s="14"/>
      <c r="AC429" s="14"/>
      <c r="AD429" s="14"/>
      <c r="AE429" s="14"/>
      <c r="AF429" s="14"/>
      <c r="AG429" s="20"/>
      <c r="AH429" s="20"/>
      <c r="AI429" s="20"/>
      <c r="AJ429" s="20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54">
        <v>0</v>
      </c>
      <c r="DQ429" s="63">
        <v>0</v>
      </c>
      <c r="DR429" s="16">
        <v>1</v>
      </c>
      <c r="DS429" s="41">
        <f>PRODUCT(Таблица1[[#This Row],[РЕЙТИНГ НТЛ]:[РЕГ НТЛ]])</f>
        <v>0</v>
      </c>
      <c r="DT429" s="71">
        <f>SUM(Таблица1[[#This Row],[РЕЙТИНГ DPT]:[РЕЙТИНГ НТЛ]])</f>
        <v>0</v>
      </c>
    </row>
    <row r="430" spans="1:124" x14ac:dyDescent="0.25">
      <c r="A430" s="13">
        <v>71</v>
      </c>
      <c r="B430" s="14" t="s">
        <v>231</v>
      </c>
      <c r="C430" s="14" t="s">
        <v>106</v>
      </c>
      <c r="D430" s="14" t="s">
        <v>120</v>
      </c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>
        <v>1</v>
      </c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54">
        <v>0</v>
      </c>
      <c r="DQ430" s="80">
        <v>3</v>
      </c>
      <c r="DR430" s="16">
        <v>1</v>
      </c>
      <c r="DS430" s="41">
        <f>PRODUCT(Таблица1[[#This Row],[РЕЙТИНГ НТЛ]:[РЕГ НТЛ]])</f>
        <v>3</v>
      </c>
      <c r="DT430" s="71">
        <f>SUM(Таблица1[[#This Row],[РЕЙТИНГ DPT]:[РЕЙТИНГ НТЛ]])</f>
        <v>3</v>
      </c>
    </row>
    <row r="431" spans="1:124" x14ac:dyDescent="0.25">
      <c r="A431" s="13">
        <v>234</v>
      </c>
      <c r="B431" s="14" t="s">
        <v>232</v>
      </c>
      <c r="C431" s="14" t="s">
        <v>106</v>
      </c>
      <c r="D431" s="14" t="s">
        <v>119</v>
      </c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>
        <v>2</v>
      </c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53">
        <v>0</v>
      </c>
      <c r="DQ431" s="80">
        <v>2</v>
      </c>
      <c r="DR431" s="16">
        <v>1</v>
      </c>
      <c r="DS431" s="41">
        <f>PRODUCT(Таблица1[[#This Row],[РЕЙТИНГ НТЛ]:[РЕГ НТЛ]])</f>
        <v>2</v>
      </c>
      <c r="DT431" s="71">
        <f>SUM(Таблица1[[#This Row],[РЕЙТИНГ DPT]:[РЕЙТИНГ НТЛ]])</f>
        <v>2</v>
      </c>
    </row>
    <row r="432" spans="1:124" x14ac:dyDescent="0.25">
      <c r="A432" s="13">
        <v>20</v>
      </c>
      <c r="B432" s="14" t="s">
        <v>312</v>
      </c>
      <c r="C432" s="14" t="s">
        <v>116</v>
      </c>
      <c r="D432" s="14" t="s">
        <v>117</v>
      </c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>
        <v>3</v>
      </c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53">
        <v>0</v>
      </c>
      <c r="DQ432" s="80">
        <v>2</v>
      </c>
      <c r="DR432" s="16">
        <v>0</v>
      </c>
      <c r="DS432" s="41">
        <f>PRODUCT(Таблица1[[#This Row],[РЕЙТИНГ НТЛ]:[РЕГ НТЛ]])</f>
        <v>0</v>
      </c>
      <c r="DT432" s="71">
        <f>SUM(Таблица1[[#This Row],[РЕЙТИНГ DPT]:[РЕЙТИНГ НТЛ]])</f>
        <v>2</v>
      </c>
    </row>
    <row r="433" spans="1:124" x14ac:dyDescent="0.25">
      <c r="A433" s="21">
        <v>32</v>
      </c>
      <c r="B433" s="18" t="s">
        <v>277</v>
      </c>
      <c r="C433" s="18" t="s">
        <v>102</v>
      </c>
      <c r="D433" s="18" t="s">
        <v>171</v>
      </c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>
        <v>4</v>
      </c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  <c r="DD433" s="18"/>
      <c r="DE433" s="18"/>
      <c r="DF433" s="18"/>
      <c r="DG433" s="18"/>
      <c r="DH433" s="18"/>
      <c r="DI433" s="18"/>
      <c r="DJ433" s="18"/>
      <c r="DK433" s="18"/>
      <c r="DL433" s="18"/>
      <c r="DM433" s="18"/>
      <c r="DN433" s="18"/>
      <c r="DO433" s="18"/>
      <c r="DP433" s="58">
        <v>0</v>
      </c>
      <c r="DQ433" s="80">
        <v>1</v>
      </c>
      <c r="DR433" s="19">
        <v>0</v>
      </c>
      <c r="DS433" s="42">
        <f>PRODUCT(Таблица1[[#This Row],[РЕЙТИНГ НТЛ]:[РЕГ НТЛ]])</f>
        <v>0</v>
      </c>
      <c r="DT433" s="71">
        <f>SUM(Таблица1[[#This Row],[РЕЙТИНГ DPT]:[РЕЙТИНГ НТЛ]])</f>
        <v>1</v>
      </c>
    </row>
    <row r="434" spans="1:124" x14ac:dyDescent="0.25">
      <c r="A434" s="13">
        <v>70</v>
      </c>
      <c r="B434" s="14" t="s">
        <v>296</v>
      </c>
      <c r="C434" s="18" t="s">
        <v>106</v>
      </c>
      <c r="D434" s="14" t="s">
        <v>114</v>
      </c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>
        <v>5</v>
      </c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53">
        <v>0</v>
      </c>
      <c r="DQ434" s="80">
        <v>1</v>
      </c>
      <c r="DR434" s="19">
        <v>1</v>
      </c>
      <c r="DS434" s="41">
        <f>PRODUCT(Таблица1[[#This Row],[РЕЙТИНГ НТЛ]:[РЕГ НТЛ]])</f>
        <v>1</v>
      </c>
      <c r="DT434" s="71">
        <f>SUM(Таблица1[[#This Row],[РЕЙТИНГ DPT]:[РЕЙТИНГ НТЛ]])</f>
        <v>1</v>
      </c>
    </row>
    <row r="435" spans="1:124" x14ac:dyDescent="0.25">
      <c r="A435" s="13">
        <v>63</v>
      </c>
      <c r="B435" s="14" t="s">
        <v>292</v>
      </c>
      <c r="C435" s="18" t="s">
        <v>111</v>
      </c>
      <c r="D435" s="14" t="s">
        <v>112</v>
      </c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 t="s">
        <v>173</v>
      </c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20"/>
      <c r="AR435" s="20"/>
      <c r="AS435" s="20"/>
      <c r="AT435" s="20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53">
        <v>0</v>
      </c>
      <c r="DQ435" s="63">
        <v>0</v>
      </c>
      <c r="DR435" s="19">
        <v>0</v>
      </c>
      <c r="DS435" s="41">
        <f>PRODUCT(Таблица1[[#This Row],[РЕЙТИНГ НТЛ]:[РЕГ НТЛ]])</f>
        <v>0</v>
      </c>
      <c r="DT435" s="71">
        <f>SUM(Таблица1[[#This Row],[РЕЙТИНГ DPT]:[РЕЙТИНГ НТЛ]])</f>
        <v>0</v>
      </c>
    </row>
    <row r="436" spans="1:124" x14ac:dyDescent="0.25">
      <c r="A436" s="13">
        <v>41</v>
      </c>
      <c r="B436" s="14" t="s">
        <v>313</v>
      </c>
      <c r="C436" s="18" t="s">
        <v>116</v>
      </c>
      <c r="D436" s="14" t="s">
        <v>117</v>
      </c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 t="s">
        <v>173</v>
      </c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53">
        <v>0</v>
      </c>
      <c r="DQ436" s="63">
        <v>0</v>
      </c>
      <c r="DR436" s="19">
        <v>0</v>
      </c>
      <c r="DS436" s="41">
        <f>PRODUCT(Таблица1[[#This Row],[РЕЙТИНГ НТЛ]:[РЕГ НТЛ]])</f>
        <v>0</v>
      </c>
      <c r="DT436" s="71">
        <f>SUM(Таблица1[[#This Row],[РЕЙТИНГ DPT]:[РЕЙТИНГ НТЛ]])</f>
        <v>0</v>
      </c>
    </row>
    <row r="437" spans="1:124" x14ac:dyDescent="0.25">
      <c r="A437" s="13">
        <v>76</v>
      </c>
      <c r="B437" s="14" t="s">
        <v>299</v>
      </c>
      <c r="C437" s="18" t="s">
        <v>156</v>
      </c>
      <c r="D437" s="14" t="s">
        <v>141</v>
      </c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 t="s">
        <v>173</v>
      </c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20"/>
      <c r="AR437" s="20"/>
      <c r="AS437" s="20"/>
      <c r="AT437" s="20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53">
        <v>0</v>
      </c>
      <c r="DQ437" s="63">
        <v>0</v>
      </c>
      <c r="DR437" s="19">
        <v>0</v>
      </c>
      <c r="DS437" s="41">
        <f>PRODUCT(Таблица1[[#This Row],[РЕЙТИНГ НТЛ]:[РЕГ НТЛ]])</f>
        <v>0</v>
      </c>
      <c r="DT437" s="71">
        <f>SUM(Таблица1[[#This Row],[РЕЙТИНГ DPT]:[РЕЙТИНГ НТЛ]])</f>
        <v>0</v>
      </c>
    </row>
    <row r="438" spans="1:124" x14ac:dyDescent="0.25">
      <c r="A438" s="21">
        <v>72</v>
      </c>
      <c r="B438" s="14" t="s">
        <v>297</v>
      </c>
      <c r="C438" s="18" t="s">
        <v>111</v>
      </c>
      <c r="D438" s="18" t="s">
        <v>112</v>
      </c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 t="s">
        <v>123</v>
      </c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  <c r="DG438" s="18"/>
      <c r="DH438" s="18"/>
      <c r="DI438" s="18"/>
      <c r="DJ438" s="18"/>
      <c r="DK438" s="18"/>
      <c r="DL438" s="18"/>
      <c r="DM438" s="18"/>
      <c r="DN438" s="18"/>
      <c r="DO438" s="18"/>
      <c r="DP438" s="53">
        <v>0</v>
      </c>
      <c r="DQ438" s="81">
        <v>0</v>
      </c>
      <c r="DR438" s="19">
        <v>1</v>
      </c>
      <c r="DS438" s="42">
        <f>PRODUCT(Таблица1[[#This Row],[РЕЙТИНГ НТЛ]:[РЕГ НТЛ]])</f>
        <v>0</v>
      </c>
      <c r="DT438" s="71">
        <f>SUM(Таблица1[[#This Row],[РЕЙТИНГ DPT]:[РЕЙТИНГ НТЛ]])</f>
        <v>0</v>
      </c>
    </row>
    <row r="439" spans="1:124" x14ac:dyDescent="0.25">
      <c r="A439" s="13">
        <v>17</v>
      </c>
      <c r="B439" s="14" t="s">
        <v>249</v>
      </c>
      <c r="C439" s="18" t="s">
        <v>104</v>
      </c>
      <c r="D439" s="14" t="s">
        <v>105</v>
      </c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 t="s">
        <v>123</v>
      </c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20"/>
      <c r="AR439" s="20"/>
      <c r="AS439" s="20"/>
      <c r="AT439" s="20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53">
        <v>0</v>
      </c>
      <c r="DQ439" s="45">
        <v>0</v>
      </c>
      <c r="DR439" s="19">
        <v>1</v>
      </c>
      <c r="DS439" s="41">
        <f>PRODUCT(Таблица1[[#This Row],[РЕЙТИНГ НТЛ]:[РЕГ НТЛ]])</f>
        <v>0</v>
      </c>
      <c r="DT439" s="71">
        <f>SUM(Таблица1[[#This Row],[РЕЙТИНГ DPT]:[РЕЙТИНГ НТЛ]])</f>
        <v>0</v>
      </c>
    </row>
    <row r="440" spans="1:124" x14ac:dyDescent="0.25">
      <c r="A440" s="13">
        <v>23</v>
      </c>
      <c r="B440" s="14" t="s">
        <v>250</v>
      </c>
      <c r="C440" s="18" t="s">
        <v>104</v>
      </c>
      <c r="D440" s="14" t="s">
        <v>105</v>
      </c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 t="s">
        <v>174</v>
      </c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53">
        <v>0</v>
      </c>
      <c r="DQ440" s="45">
        <v>0</v>
      </c>
      <c r="DR440" s="19">
        <v>1</v>
      </c>
      <c r="DS440" s="41">
        <f>PRODUCT(Таблица1[[#This Row],[РЕЙТИНГ НТЛ]:[РЕГ НТЛ]])</f>
        <v>0</v>
      </c>
      <c r="DT440" s="71">
        <f>SUM(Таблица1[[#This Row],[РЕЙТИНГ DPT]:[РЕЙТИНГ НТЛ]])</f>
        <v>0</v>
      </c>
    </row>
    <row r="441" spans="1:124" x14ac:dyDescent="0.25">
      <c r="A441" s="13">
        <v>28</v>
      </c>
      <c r="B441" s="14" t="s">
        <v>274</v>
      </c>
      <c r="C441" s="18" t="s">
        <v>106</v>
      </c>
      <c r="D441" s="14" t="s">
        <v>114</v>
      </c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 t="s">
        <v>174</v>
      </c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53">
        <v>0</v>
      </c>
      <c r="DQ441" s="45">
        <v>0</v>
      </c>
      <c r="DR441" s="19">
        <v>1</v>
      </c>
      <c r="DS441" s="41">
        <f>PRODUCT(Таблица1[[#This Row],[РЕЙТИНГ НТЛ]:[РЕГ НТЛ]])</f>
        <v>0</v>
      </c>
      <c r="DT441" s="71">
        <f>SUM(Таблица1[[#This Row],[РЕЙТИНГ DPT]:[РЕЙТИНГ НТЛ]])</f>
        <v>0</v>
      </c>
    </row>
    <row r="442" spans="1:124" x14ac:dyDescent="0.25">
      <c r="A442" s="21">
        <v>77</v>
      </c>
      <c r="B442" s="14" t="s">
        <v>314</v>
      </c>
      <c r="C442" s="18" t="s">
        <v>156</v>
      </c>
      <c r="D442" s="18" t="s">
        <v>141</v>
      </c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 t="s">
        <v>174</v>
      </c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  <c r="DG442" s="18"/>
      <c r="DH442" s="18"/>
      <c r="DI442" s="18"/>
      <c r="DJ442" s="18"/>
      <c r="DK442" s="18"/>
      <c r="DL442" s="18"/>
      <c r="DM442" s="18"/>
      <c r="DN442" s="18"/>
      <c r="DO442" s="18"/>
      <c r="DP442" s="53">
        <v>0</v>
      </c>
      <c r="DQ442" s="81">
        <v>0</v>
      </c>
      <c r="DR442" s="19">
        <v>0</v>
      </c>
      <c r="DS442" s="42">
        <f>PRODUCT(Таблица1[[#This Row],[РЕЙТИНГ НТЛ]:[РЕГ НТЛ]])</f>
        <v>0</v>
      </c>
      <c r="DT442" s="71">
        <f>SUM(Таблица1[[#This Row],[РЕЙТИНГ DPT]:[РЕЙТИНГ НТЛ]])</f>
        <v>0</v>
      </c>
    </row>
    <row r="443" spans="1:124" x14ac:dyDescent="0.25">
      <c r="A443" s="13">
        <v>75</v>
      </c>
      <c r="B443" s="14" t="s">
        <v>248</v>
      </c>
      <c r="C443" s="18" t="s">
        <v>116</v>
      </c>
      <c r="D443" s="14" t="s">
        <v>117</v>
      </c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 t="s">
        <v>175</v>
      </c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53">
        <v>0</v>
      </c>
      <c r="DQ443" s="45">
        <v>0</v>
      </c>
      <c r="DR443" s="19">
        <v>0</v>
      </c>
      <c r="DS443" s="41">
        <f>PRODUCT(Таблица1[[#This Row],[РЕЙТИНГ НТЛ]:[РЕГ НТЛ]])</f>
        <v>0</v>
      </c>
      <c r="DT443" s="71">
        <f>SUM(Таблица1[[#This Row],[РЕЙТИНГ DPT]:[РЕЙТИНГ НТЛ]])</f>
        <v>0</v>
      </c>
    </row>
    <row r="444" spans="1:124" x14ac:dyDescent="0.25">
      <c r="A444" s="13">
        <v>239</v>
      </c>
      <c r="B444" s="14" t="s">
        <v>310</v>
      </c>
      <c r="C444" s="18" t="s">
        <v>156</v>
      </c>
      <c r="D444" s="14" t="s">
        <v>141</v>
      </c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 t="s">
        <v>175</v>
      </c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53">
        <v>0</v>
      </c>
      <c r="DQ444" s="63">
        <v>0</v>
      </c>
      <c r="DR444" s="19">
        <v>0</v>
      </c>
      <c r="DS444" s="41">
        <f>PRODUCT(Таблица1[[#This Row],[РЕЙТИНГ НТЛ]:[РЕГ НТЛ]])</f>
        <v>0</v>
      </c>
      <c r="DT444" s="71">
        <f>SUM(Таблица1[[#This Row],[РЕЙТИНГ DPT]:[РЕЙТИНГ НТЛ]])</f>
        <v>0</v>
      </c>
    </row>
    <row r="445" spans="1:124" x14ac:dyDescent="0.25">
      <c r="A445" s="13">
        <v>73</v>
      </c>
      <c r="B445" s="14" t="s">
        <v>298</v>
      </c>
      <c r="C445" s="18" t="s">
        <v>127</v>
      </c>
      <c r="D445" s="14" t="s">
        <v>168</v>
      </c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 t="s">
        <v>172</v>
      </c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53">
        <v>0</v>
      </c>
      <c r="DQ445" s="80">
        <v>1</v>
      </c>
      <c r="DR445" s="19">
        <v>0</v>
      </c>
      <c r="DS445" s="41">
        <f>PRODUCT(Таблица1[[#This Row],[РЕЙТИНГ НТЛ]:[РЕГ НТЛ]])</f>
        <v>0</v>
      </c>
      <c r="DT445" s="71">
        <f>SUM(Таблица1[[#This Row],[РЕЙТИНГ DPT]:[РЕЙТИНГ НТЛ]])</f>
        <v>1</v>
      </c>
    </row>
    <row r="446" spans="1:124" x14ac:dyDescent="0.25">
      <c r="A446" s="21">
        <v>67</v>
      </c>
      <c r="B446" s="18" t="s">
        <v>294</v>
      </c>
      <c r="C446" s="18" t="s">
        <v>102</v>
      </c>
      <c r="D446" s="18" t="s">
        <v>103</v>
      </c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 t="s">
        <v>172</v>
      </c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  <c r="DG446" s="18"/>
      <c r="DH446" s="18"/>
      <c r="DI446" s="18"/>
      <c r="DJ446" s="18"/>
      <c r="DK446" s="18"/>
      <c r="DL446" s="18"/>
      <c r="DM446" s="18"/>
      <c r="DN446" s="18"/>
      <c r="DO446" s="18"/>
      <c r="DP446" s="53">
        <v>0</v>
      </c>
      <c r="DQ446" s="80">
        <v>1</v>
      </c>
      <c r="DR446" s="35">
        <v>1</v>
      </c>
      <c r="DS446" s="42">
        <f>PRODUCT(Таблица1[[#This Row],[РЕЙТИНГ НТЛ]:[РЕГ НТЛ]])</f>
        <v>1</v>
      </c>
      <c r="DT446" s="71">
        <f>SUM(Таблица1[[#This Row],[РЕЙТИНГ DPT]:[РЕЙТИНГ НТЛ]])</f>
        <v>1</v>
      </c>
    </row>
    <row r="447" spans="1:124" x14ac:dyDescent="0.25">
      <c r="A447" s="13">
        <v>14</v>
      </c>
      <c r="B447" s="18" t="s">
        <v>264</v>
      </c>
      <c r="C447" s="18" t="s">
        <v>111</v>
      </c>
      <c r="D447" s="14" t="s">
        <v>112</v>
      </c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 t="s">
        <v>172</v>
      </c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53">
        <v>0</v>
      </c>
      <c r="DQ447" s="80">
        <v>1</v>
      </c>
      <c r="DR447" s="35">
        <v>1</v>
      </c>
      <c r="DS447" s="41">
        <f>PRODUCT(Таблица1[[#This Row],[РЕЙТИНГ НТЛ]:[РЕГ НТЛ]])</f>
        <v>1</v>
      </c>
      <c r="DT447" s="71">
        <f>SUM(Таблица1[[#This Row],[РЕЙТИНГ DPT]:[РЕЙТИНГ НТЛ]])</f>
        <v>1</v>
      </c>
    </row>
    <row r="448" spans="1:124" x14ac:dyDescent="0.25">
      <c r="A448" s="13">
        <v>40</v>
      </c>
      <c r="B448" s="18" t="s">
        <v>280</v>
      </c>
      <c r="C448" s="18" t="s">
        <v>111</v>
      </c>
      <c r="D448" s="14" t="s">
        <v>112</v>
      </c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 t="s">
        <v>172</v>
      </c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53">
        <v>0</v>
      </c>
      <c r="DQ448" s="80">
        <v>1</v>
      </c>
      <c r="DR448" s="19">
        <v>1</v>
      </c>
      <c r="DS448" s="41">
        <f>PRODUCT(Таблица1[[#This Row],[РЕЙТИНГ НТЛ]:[РЕГ НТЛ]])</f>
        <v>1</v>
      </c>
      <c r="DT448" s="71">
        <f>SUM(Таблица1[[#This Row],[РЕЙТИНГ DPT]:[РЕЙТИНГ НТЛ]])</f>
        <v>1</v>
      </c>
    </row>
    <row r="449" spans="1:124" x14ac:dyDescent="0.25">
      <c r="A449" s="13">
        <v>43</v>
      </c>
      <c r="B449" s="14" t="s">
        <v>236</v>
      </c>
      <c r="C449" s="18" t="s">
        <v>104</v>
      </c>
      <c r="D449" s="14" t="s">
        <v>105</v>
      </c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 t="s">
        <v>172</v>
      </c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53">
        <v>0</v>
      </c>
      <c r="DQ449" s="80">
        <v>1</v>
      </c>
      <c r="DR449" s="19">
        <v>1</v>
      </c>
      <c r="DS449" s="41">
        <f>PRODUCT(Таблица1[[#This Row],[РЕЙТИНГ НТЛ]:[РЕГ НТЛ]])</f>
        <v>1</v>
      </c>
      <c r="DT449" s="71">
        <f>SUM(Таблица1[[#This Row],[РЕЙТИНГ DPT]:[РЕЙТИНГ НТЛ]])</f>
        <v>1</v>
      </c>
    </row>
    <row r="450" spans="1:124" x14ac:dyDescent="0.25">
      <c r="A450" s="29">
        <v>147</v>
      </c>
      <c r="B450" s="14" t="s">
        <v>417</v>
      </c>
      <c r="C450" s="18" t="s">
        <v>102</v>
      </c>
      <c r="D450" s="30" t="s">
        <v>103</v>
      </c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30"/>
      <c r="BQ450" s="30"/>
      <c r="BR450" s="30"/>
      <c r="BS450" s="30"/>
      <c r="BT450" s="30"/>
      <c r="BU450" s="30"/>
      <c r="BV450" s="30"/>
      <c r="BW450" s="30"/>
      <c r="BX450" s="30"/>
      <c r="BY450" s="30"/>
      <c r="BZ450" s="30"/>
      <c r="CA450" s="30"/>
      <c r="CB450" s="30"/>
      <c r="CC450" s="30"/>
      <c r="CD450" s="30"/>
      <c r="CE450" s="30"/>
      <c r="CF450" s="30"/>
      <c r="CG450" s="30"/>
      <c r="CH450" s="30"/>
      <c r="CI450" s="30"/>
      <c r="CJ450" s="30"/>
      <c r="CK450" s="30"/>
      <c r="CL450" s="30"/>
      <c r="CM450" s="30"/>
      <c r="CN450" s="30"/>
      <c r="CO450" s="30"/>
      <c r="CP450" s="30"/>
      <c r="CQ450" s="30"/>
      <c r="CR450" s="30"/>
      <c r="CS450" s="30"/>
      <c r="CT450" s="30"/>
      <c r="CU450" s="30"/>
      <c r="CV450" s="30"/>
      <c r="CW450" s="30"/>
      <c r="CX450" s="30"/>
      <c r="CY450" s="30"/>
      <c r="CZ450" s="30"/>
      <c r="DA450" s="30"/>
      <c r="DB450" s="30"/>
      <c r="DC450" s="30"/>
      <c r="DD450" s="30"/>
      <c r="DE450" s="30"/>
      <c r="DF450" s="30"/>
      <c r="DG450" s="30"/>
      <c r="DH450" s="30">
        <v>1</v>
      </c>
      <c r="DI450" s="30"/>
      <c r="DJ450" s="30"/>
      <c r="DK450" s="30"/>
      <c r="DL450" s="30"/>
      <c r="DM450" s="30"/>
      <c r="DN450" s="30"/>
      <c r="DO450" s="30"/>
      <c r="DP450" s="53">
        <v>0</v>
      </c>
      <c r="DQ450" s="63">
        <v>6</v>
      </c>
      <c r="DR450" s="19">
        <v>1</v>
      </c>
      <c r="DS450" s="70">
        <f>PRODUCT(Таблица1[[#This Row],[РЕЙТИНГ НТЛ]:[РЕГ НТЛ]])</f>
        <v>6</v>
      </c>
      <c r="DT450" s="71">
        <f>SUM(Таблица1[[#This Row],[РЕЙТИНГ DPT]:[РЕЙТИНГ НТЛ]])</f>
        <v>6</v>
      </c>
    </row>
    <row r="451" spans="1:124" x14ac:dyDescent="0.25">
      <c r="A451" s="33">
        <v>166</v>
      </c>
      <c r="B451" s="18" t="s">
        <v>437</v>
      </c>
      <c r="C451" s="18" t="s">
        <v>190</v>
      </c>
      <c r="D451" s="34" t="s">
        <v>185</v>
      </c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  <c r="BU451" s="34"/>
      <c r="BV451" s="34"/>
      <c r="BW451" s="34"/>
      <c r="BX451" s="34"/>
      <c r="BY451" s="34"/>
      <c r="BZ451" s="34"/>
      <c r="CA451" s="34"/>
      <c r="CB451" s="34"/>
      <c r="CC451" s="34"/>
      <c r="CD451" s="34"/>
      <c r="CE451" s="34"/>
      <c r="CF451" s="34"/>
      <c r="CG451" s="34"/>
      <c r="CH451" s="34"/>
      <c r="CI451" s="34"/>
      <c r="CJ451" s="34"/>
      <c r="CK451" s="34"/>
      <c r="CL451" s="34"/>
      <c r="CM451" s="34"/>
      <c r="CN451" s="34"/>
      <c r="CO451" s="34"/>
      <c r="CP451" s="34"/>
      <c r="CQ451" s="34"/>
      <c r="CR451" s="34"/>
      <c r="CS451" s="34"/>
      <c r="CT451" s="34"/>
      <c r="CU451" s="34"/>
      <c r="CV451" s="34"/>
      <c r="CW451" s="34"/>
      <c r="CX451" s="34"/>
      <c r="CY451" s="34"/>
      <c r="CZ451" s="34"/>
      <c r="DA451" s="34"/>
      <c r="DB451" s="34"/>
      <c r="DC451" s="34"/>
      <c r="DD451" s="34"/>
      <c r="DE451" s="34"/>
      <c r="DF451" s="34"/>
      <c r="DG451" s="34"/>
      <c r="DH451" s="34">
        <v>2</v>
      </c>
      <c r="DI451" s="34"/>
      <c r="DJ451" s="34"/>
      <c r="DK451" s="34"/>
      <c r="DL451" s="34"/>
      <c r="DM451" s="34"/>
      <c r="DN451" s="34"/>
      <c r="DO451" s="34"/>
      <c r="DP451" s="53">
        <v>0</v>
      </c>
      <c r="DQ451" s="63">
        <v>4</v>
      </c>
      <c r="DR451" s="19">
        <v>0</v>
      </c>
      <c r="DS451" s="72">
        <f>PRODUCT(Таблица1[[#This Row],[РЕЙТИНГ НТЛ]:[РЕГ НТЛ]])</f>
        <v>0</v>
      </c>
      <c r="DT451" s="71">
        <f>SUM(Таблица1[[#This Row],[РЕЙТИНГ DPT]:[РЕЙТИНГ НТЛ]])</f>
        <v>4</v>
      </c>
    </row>
    <row r="452" spans="1:124" x14ac:dyDescent="0.25">
      <c r="A452" s="29">
        <v>142</v>
      </c>
      <c r="B452" s="14" t="s">
        <v>419</v>
      </c>
      <c r="C452" s="18" t="s">
        <v>102</v>
      </c>
      <c r="D452" s="30" t="s">
        <v>103</v>
      </c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30"/>
      <c r="BQ452" s="30"/>
      <c r="BR452" s="30"/>
      <c r="BS452" s="30"/>
      <c r="BT452" s="30"/>
      <c r="BU452" s="30"/>
      <c r="BV452" s="30"/>
      <c r="BW452" s="30"/>
      <c r="BX452" s="30"/>
      <c r="BY452" s="30"/>
      <c r="BZ452" s="30"/>
      <c r="CA452" s="30"/>
      <c r="CB452" s="30"/>
      <c r="CC452" s="30"/>
      <c r="CD452" s="30"/>
      <c r="CE452" s="30"/>
      <c r="CF452" s="30"/>
      <c r="CG452" s="30"/>
      <c r="CH452" s="30"/>
      <c r="CI452" s="30"/>
      <c r="CJ452" s="30"/>
      <c r="CK452" s="30"/>
      <c r="CL452" s="30"/>
      <c r="CM452" s="30"/>
      <c r="CN452" s="30"/>
      <c r="CO452" s="30"/>
      <c r="CP452" s="30"/>
      <c r="CQ452" s="30"/>
      <c r="CR452" s="30"/>
      <c r="CS452" s="30"/>
      <c r="CT452" s="30"/>
      <c r="CU452" s="30"/>
      <c r="CV452" s="30"/>
      <c r="CW452" s="30"/>
      <c r="CX452" s="30"/>
      <c r="CY452" s="30"/>
      <c r="CZ452" s="30"/>
      <c r="DA452" s="30"/>
      <c r="DB452" s="30"/>
      <c r="DC452" s="30"/>
      <c r="DD452" s="30"/>
      <c r="DE452" s="30"/>
      <c r="DF452" s="30">
        <v>1</v>
      </c>
      <c r="DG452" s="30"/>
      <c r="DH452" s="30"/>
      <c r="DI452" s="30"/>
      <c r="DJ452" s="30"/>
      <c r="DK452" s="30"/>
      <c r="DL452" s="30"/>
      <c r="DM452" s="30"/>
      <c r="DN452" s="30"/>
      <c r="DO452" s="30"/>
      <c r="DP452" s="53">
        <v>0</v>
      </c>
      <c r="DQ452" s="63">
        <v>6</v>
      </c>
      <c r="DR452" s="35">
        <v>1</v>
      </c>
      <c r="DS452" s="70">
        <f>PRODUCT(Таблица1[[#This Row],[РЕЙТИНГ НТЛ]:[РЕГ НТЛ]])</f>
        <v>6</v>
      </c>
      <c r="DT452" s="71">
        <f>SUM(Таблица1[[#This Row],[РЕЙТИНГ DPT]:[РЕЙТИНГ НТЛ]])</f>
        <v>6</v>
      </c>
    </row>
    <row r="453" spans="1:124" x14ac:dyDescent="0.25">
      <c r="A453" s="33">
        <v>161</v>
      </c>
      <c r="B453" s="18" t="s">
        <v>424</v>
      </c>
      <c r="C453" s="18" t="s">
        <v>102</v>
      </c>
      <c r="D453" s="34" t="s">
        <v>103</v>
      </c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  <c r="BU453" s="34"/>
      <c r="BV453" s="34"/>
      <c r="BW453" s="34"/>
      <c r="BX453" s="34"/>
      <c r="BY453" s="34"/>
      <c r="BZ453" s="34"/>
      <c r="CA453" s="34"/>
      <c r="CB453" s="34"/>
      <c r="CC453" s="34"/>
      <c r="CD453" s="34"/>
      <c r="CE453" s="34"/>
      <c r="CF453" s="34"/>
      <c r="CG453" s="34"/>
      <c r="CH453" s="34"/>
      <c r="CI453" s="34"/>
      <c r="CJ453" s="34"/>
      <c r="CK453" s="34"/>
      <c r="CL453" s="34"/>
      <c r="CM453" s="34"/>
      <c r="CN453" s="34"/>
      <c r="CO453" s="34"/>
      <c r="CP453" s="34"/>
      <c r="CQ453" s="34"/>
      <c r="CR453" s="34"/>
      <c r="CS453" s="34"/>
      <c r="CT453" s="34"/>
      <c r="CU453" s="34"/>
      <c r="CV453" s="34"/>
      <c r="CW453" s="34"/>
      <c r="CX453" s="34"/>
      <c r="CY453" s="34"/>
      <c r="CZ453" s="34"/>
      <c r="DA453" s="34"/>
      <c r="DB453" s="34"/>
      <c r="DC453" s="34"/>
      <c r="DD453" s="34"/>
      <c r="DE453" s="34"/>
      <c r="DF453" s="34">
        <v>2</v>
      </c>
      <c r="DG453" s="34"/>
      <c r="DH453" s="34"/>
      <c r="DI453" s="34"/>
      <c r="DJ453" s="34"/>
      <c r="DK453" s="34"/>
      <c r="DL453" s="34"/>
      <c r="DM453" s="34"/>
      <c r="DN453" s="34"/>
      <c r="DO453" s="34"/>
      <c r="DP453" s="53">
        <v>0</v>
      </c>
      <c r="DQ453" s="63">
        <v>4</v>
      </c>
      <c r="DR453" s="35">
        <v>1</v>
      </c>
      <c r="DS453" s="72">
        <f>PRODUCT(Таблица1[[#This Row],[РЕЙТИНГ НТЛ]:[РЕГ НТЛ]])</f>
        <v>4</v>
      </c>
      <c r="DT453" s="71">
        <f>SUM(Таблица1[[#This Row],[РЕЙТИНГ DPT]:[РЕЙТИНГ НТЛ]])</f>
        <v>4</v>
      </c>
    </row>
    <row r="454" spans="1:124" x14ac:dyDescent="0.25">
      <c r="A454" s="13">
        <v>6</v>
      </c>
      <c r="B454" s="14" t="s">
        <v>239</v>
      </c>
      <c r="C454" s="18" t="s">
        <v>102</v>
      </c>
      <c r="D454" s="14" t="s">
        <v>103</v>
      </c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>
        <v>1</v>
      </c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53">
        <v>0</v>
      </c>
      <c r="DQ454" s="47">
        <v>3</v>
      </c>
      <c r="DR454" s="19">
        <v>1</v>
      </c>
      <c r="DS454" s="41">
        <f>PRODUCT(Таблица1[[#This Row],[РЕЙТИНГ НТЛ]:[РЕГ НТЛ]])</f>
        <v>3</v>
      </c>
      <c r="DT454" s="71">
        <f>SUM(Таблица1[[#This Row],[РЕЙТИНГ DPT]:[РЕЙТИНГ НТЛ]])</f>
        <v>3</v>
      </c>
    </row>
    <row r="455" spans="1:124" x14ac:dyDescent="0.25">
      <c r="A455" s="13">
        <v>48</v>
      </c>
      <c r="B455" s="14" t="s">
        <v>238</v>
      </c>
      <c r="C455" s="18" t="s">
        <v>104</v>
      </c>
      <c r="D455" s="14" t="s">
        <v>105</v>
      </c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>
        <v>2</v>
      </c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53">
        <v>0</v>
      </c>
      <c r="DQ455" s="44">
        <v>2</v>
      </c>
      <c r="DR455" s="19">
        <v>1</v>
      </c>
      <c r="DS455" s="41">
        <f>PRODUCT(Таблица1[[#This Row],[РЕЙТИНГ НТЛ]:[РЕГ НТЛ]])</f>
        <v>2</v>
      </c>
      <c r="DT455" s="71">
        <f>SUM(Таблица1[[#This Row],[РЕЙТИНГ DPT]:[РЕЙТИНГ НТЛ]])</f>
        <v>2</v>
      </c>
    </row>
    <row r="456" spans="1:124" x14ac:dyDescent="0.25">
      <c r="A456" s="13">
        <v>228</v>
      </c>
      <c r="B456" s="14" t="s">
        <v>234</v>
      </c>
      <c r="C456" s="18" t="s">
        <v>106</v>
      </c>
      <c r="D456" s="14" t="s">
        <v>134</v>
      </c>
      <c r="E456" s="14"/>
      <c r="F456" s="14"/>
      <c r="G456" s="14"/>
      <c r="H456" s="14"/>
      <c r="I456" s="14"/>
      <c r="J456" s="14"/>
      <c r="K456" s="17">
        <v>8.6</v>
      </c>
      <c r="L456" s="17">
        <v>8.4</v>
      </c>
      <c r="M456" s="17">
        <v>9</v>
      </c>
      <c r="N456" s="17">
        <v>9</v>
      </c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53">
        <v>0</v>
      </c>
      <c r="DQ456" s="45">
        <v>0</v>
      </c>
      <c r="DR456" s="19">
        <v>1</v>
      </c>
      <c r="DS456" s="41">
        <f>PRODUCT(Таблица1[[#This Row],[РЕЙТИНГ НТЛ]:[РЕГ НТЛ]])</f>
        <v>0</v>
      </c>
      <c r="DT456" s="71">
        <f>SUM(Таблица1[[#This Row],[РЕЙТИНГ DPT]:[РЕЙТИНГ НТЛ]])</f>
        <v>0</v>
      </c>
    </row>
    <row r="457" spans="1:124" x14ac:dyDescent="0.25">
      <c r="A457" s="13">
        <v>69</v>
      </c>
      <c r="B457" s="14" t="s">
        <v>233</v>
      </c>
      <c r="C457" s="18" t="s">
        <v>156</v>
      </c>
      <c r="D457" s="14" t="s">
        <v>157</v>
      </c>
      <c r="E457" s="14"/>
      <c r="F457" s="14"/>
      <c r="G457" s="14"/>
      <c r="H457" s="14"/>
      <c r="I457" s="14"/>
      <c r="J457" s="14"/>
      <c r="K457" s="17">
        <v>8.6</v>
      </c>
      <c r="L457" s="17">
        <v>8.4</v>
      </c>
      <c r="M457" s="17">
        <v>8.8000000000000007</v>
      </c>
      <c r="N457" s="17">
        <v>9</v>
      </c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53">
        <v>0</v>
      </c>
      <c r="DQ457" s="45">
        <v>0</v>
      </c>
      <c r="DR457" s="19">
        <v>0</v>
      </c>
      <c r="DS457" s="41">
        <f>PRODUCT(Таблица1[[#This Row],[РЕЙТИНГ НТЛ]:[РЕГ НТЛ]])</f>
        <v>0</v>
      </c>
      <c r="DT457" s="71">
        <f>SUM(Таблица1[[#This Row],[РЕЙТИНГ DPT]:[РЕЙТИНГ НТЛ]])</f>
        <v>0</v>
      </c>
    </row>
    <row r="458" spans="1:124" x14ac:dyDescent="0.25">
      <c r="A458" s="13">
        <v>13</v>
      </c>
      <c r="B458" s="14" t="s">
        <v>237</v>
      </c>
      <c r="C458" s="18" t="s">
        <v>102</v>
      </c>
      <c r="D458" s="14" t="s">
        <v>132</v>
      </c>
      <c r="E458" s="14"/>
      <c r="F458" s="14"/>
      <c r="G458" s="14"/>
      <c r="H458" s="14"/>
      <c r="I458" s="14"/>
      <c r="J458" s="14"/>
      <c r="K458" s="17">
        <v>9</v>
      </c>
      <c r="L458" s="17">
        <v>9.1999999999999993</v>
      </c>
      <c r="M458" s="17">
        <v>9.4</v>
      </c>
      <c r="N458" s="17">
        <v>8.4</v>
      </c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53">
        <v>0</v>
      </c>
      <c r="DQ458" s="46">
        <v>0</v>
      </c>
      <c r="DR458" s="19">
        <v>1</v>
      </c>
      <c r="DS458" s="41">
        <f>PRODUCT(Таблица1[[#This Row],[РЕЙТИНГ НТЛ]:[РЕГ НТЛ]])</f>
        <v>0</v>
      </c>
      <c r="DT458" s="71">
        <f>SUM(Таблица1[[#This Row],[РЕЙТИНГ DPT]:[РЕЙТИНГ НТЛ]])</f>
        <v>0</v>
      </c>
    </row>
    <row r="459" spans="1:124" x14ac:dyDescent="0.25">
      <c r="A459" s="21">
        <v>55</v>
      </c>
      <c r="B459" s="14" t="s">
        <v>257</v>
      </c>
      <c r="C459" s="18" t="s">
        <v>159</v>
      </c>
      <c r="D459" s="18" t="s">
        <v>160</v>
      </c>
      <c r="E459" s="18"/>
      <c r="F459" s="18"/>
      <c r="G459" s="18"/>
      <c r="H459" s="18"/>
      <c r="I459" s="18"/>
      <c r="J459" s="18"/>
      <c r="K459" s="26">
        <v>9</v>
      </c>
      <c r="L459" s="26">
        <v>9</v>
      </c>
      <c r="M459" s="26">
        <v>9.6</v>
      </c>
      <c r="N459" s="26">
        <v>9.4</v>
      </c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18"/>
      <c r="CJ459" s="18"/>
      <c r="CK459" s="18"/>
      <c r="CL459" s="18"/>
      <c r="CM459" s="18"/>
      <c r="CN459" s="18"/>
      <c r="CO459" s="18"/>
      <c r="CP459" s="18"/>
      <c r="CQ459" s="18"/>
      <c r="CR459" s="18"/>
      <c r="CS459" s="18"/>
      <c r="CT459" s="18"/>
      <c r="CU459" s="18"/>
      <c r="CV459" s="18"/>
      <c r="CW459" s="18"/>
      <c r="CX459" s="18"/>
      <c r="CY459" s="18"/>
      <c r="CZ459" s="18"/>
      <c r="DA459" s="18"/>
      <c r="DB459" s="18"/>
      <c r="DC459" s="18"/>
      <c r="DD459" s="18"/>
      <c r="DE459" s="18"/>
      <c r="DF459" s="18"/>
      <c r="DG459" s="18"/>
      <c r="DH459" s="18"/>
      <c r="DI459" s="18"/>
      <c r="DJ459" s="18"/>
      <c r="DK459" s="18"/>
      <c r="DL459" s="18"/>
      <c r="DM459" s="18"/>
      <c r="DN459" s="18"/>
      <c r="DO459" s="18"/>
      <c r="DP459" s="53">
        <v>0</v>
      </c>
      <c r="DQ459" s="81">
        <v>0</v>
      </c>
      <c r="DR459" s="19">
        <v>0</v>
      </c>
      <c r="DS459" s="42">
        <f>PRODUCT(Таблица1[[#This Row],[РЕЙТИНГ НТЛ]:[РЕГ НТЛ]])</f>
        <v>0</v>
      </c>
      <c r="DT459" s="71">
        <f>SUM(Таблица1[[#This Row],[РЕЙТИНГ DPT]:[РЕЙТИНГ НТЛ]])</f>
        <v>0</v>
      </c>
    </row>
    <row r="460" spans="1:124" x14ac:dyDescent="0.25">
      <c r="A460" s="13">
        <v>7</v>
      </c>
      <c r="B460" s="14" t="s">
        <v>235</v>
      </c>
      <c r="C460" s="18" t="s">
        <v>106</v>
      </c>
      <c r="D460" s="14" t="s">
        <v>130</v>
      </c>
      <c r="E460" s="14"/>
      <c r="F460" s="14"/>
      <c r="G460" s="14"/>
      <c r="H460" s="14"/>
      <c r="I460" s="14"/>
      <c r="J460" s="14"/>
      <c r="K460" s="17">
        <v>9.1999999999999993</v>
      </c>
      <c r="L460" s="17">
        <v>9.1999999999999993</v>
      </c>
      <c r="M460" s="17">
        <v>9.1999999999999993</v>
      </c>
      <c r="N460" s="17">
        <v>8.8000000000000007</v>
      </c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53">
        <v>0</v>
      </c>
      <c r="DQ460" s="63">
        <v>0</v>
      </c>
      <c r="DR460" s="19">
        <v>1</v>
      </c>
      <c r="DS460" s="41">
        <f>PRODUCT(Таблица1[[#This Row],[РЕЙТИНГ НТЛ]:[РЕГ НТЛ]])</f>
        <v>0</v>
      </c>
      <c r="DT460" s="71">
        <f>SUM(Таблица1[[#This Row],[РЕЙТИНГ DPT]:[РЕЙТИНГ НТЛ]])</f>
        <v>0</v>
      </c>
    </row>
    <row r="461" spans="1:124" x14ac:dyDescent="0.25">
      <c r="A461" s="13">
        <v>39</v>
      </c>
      <c r="B461" s="14" t="s">
        <v>255</v>
      </c>
      <c r="C461" s="18" t="s">
        <v>156</v>
      </c>
      <c r="D461" s="14" t="s">
        <v>158</v>
      </c>
      <c r="E461" s="14"/>
      <c r="F461" s="14"/>
      <c r="G461" s="14"/>
      <c r="H461" s="14"/>
      <c r="I461" s="14"/>
      <c r="J461" s="14"/>
      <c r="K461" s="17">
        <v>9.1999999999999993</v>
      </c>
      <c r="L461" s="17">
        <v>9.1999999999999993</v>
      </c>
      <c r="M461" s="17">
        <v>9.1999999999999993</v>
      </c>
      <c r="N461" s="17">
        <v>9.1999999999999993</v>
      </c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53">
        <v>0</v>
      </c>
      <c r="DQ461" s="63">
        <v>0</v>
      </c>
      <c r="DR461" s="19">
        <v>0</v>
      </c>
      <c r="DS461" s="41">
        <f>PRODUCT(Таблица1[[#This Row],[РЕЙТИНГ НТЛ]:[РЕГ НТЛ]])</f>
        <v>0</v>
      </c>
      <c r="DT461" s="71">
        <f>SUM(Таблица1[[#This Row],[РЕЙТИНГ DPT]:[РЕЙТИНГ НТЛ]])</f>
        <v>0</v>
      </c>
    </row>
    <row r="462" spans="1:124" x14ac:dyDescent="0.25">
      <c r="A462" s="13">
        <v>34</v>
      </c>
      <c r="B462" s="14" t="s">
        <v>230</v>
      </c>
      <c r="C462" s="18" t="s">
        <v>156</v>
      </c>
      <c r="D462" s="14" t="s">
        <v>157</v>
      </c>
      <c r="E462" s="14"/>
      <c r="F462" s="14"/>
      <c r="G462" s="14"/>
      <c r="H462" s="14"/>
      <c r="I462" s="14"/>
      <c r="J462" s="14"/>
      <c r="K462" s="17">
        <v>9.1999999999999993</v>
      </c>
      <c r="L462" s="17">
        <v>9.4</v>
      </c>
      <c r="M462" s="17">
        <v>9.1999999999999993</v>
      </c>
      <c r="N462" s="17">
        <v>9.6</v>
      </c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53">
        <v>0</v>
      </c>
      <c r="DQ462" s="63">
        <v>0</v>
      </c>
      <c r="DR462" s="19">
        <v>0</v>
      </c>
      <c r="DS462" s="41">
        <f>PRODUCT(Таблица1[[#This Row],[РЕЙТИНГ НТЛ]:[РЕГ НТЛ]])</f>
        <v>0</v>
      </c>
      <c r="DT462" s="71">
        <f>SUM(Таблица1[[#This Row],[РЕЙТИНГ DPT]:[РЕЙТИНГ НТЛ]])</f>
        <v>0</v>
      </c>
    </row>
    <row r="463" spans="1:124" x14ac:dyDescent="0.25">
      <c r="A463" s="21">
        <v>4</v>
      </c>
      <c r="B463" s="18" t="s">
        <v>254</v>
      </c>
      <c r="C463" s="18" t="s">
        <v>153</v>
      </c>
      <c r="D463" s="18" t="s">
        <v>154</v>
      </c>
      <c r="E463" s="18"/>
      <c r="F463" s="18"/>
      <c r="G463" s="18"/>
      <c r="H463" s="18"/>
      <c r="I463" s="18"/>
      <c r="J463" s="18"/>
      <c r="K463" s="26">
        <v>9.4</v>
      </c>
      <c r="L463" s="26">
        <v>9.4</v>
      </c>
      <c r="M463" s="26">
        <v>9.4</v>
      </c>
      <c r="N463" s="26">
        <v>9.8000000000000007</v>
      </c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18"/>
      <c r="CY463" s="18"/>
      <c r="CZ463" s="18"/>
      <c r="DA463" s="18"/>
      <c r="DB463" s="18"/>
      <c r="DC463" s="18"/>
      <c r="DD463" s="18"/>
      <c r="DE463" s="18"/>
      <c r="DF463" s="18"/>
      <c r="DG463" s="18"/>
      <c r="DH463" s="18"/>
      <c r="DI463" s="18"/>
      <c r="DJ463" s="18"/>
      <c r="DK463" s="18"/>
      <c r="DL463" s="18"/>
      <c r="DM463" s="18"/>
      <c r="DN463" s="18"/>
      <c r="DO463" s="18"/>
      <c r="DP463" s="53">
        <v>0</v>
      </c>
      <c r="DQ463" s="81">
        <v>0</v>
      </c>
      <c r="DR463" s="19">
        <v>0</v>
      </c>
      <c r="DS463" s="42">
        <f>PRODUCT(Таблица1[[#This Row],[РЕЙТИНГ НТЛ]:[РЕГ НТЛ]])</f>
        <v>0</v>
      </c>
      <c r="DT463" s="71">
        <f>SUM(Таблица1[[#This Row],[РЕЙТИНГ DPT]:[РЕЙТИНГ НТЛ]])</f>
        <v>0</v>
      </c>
    </row>
    <row r="464" spans="1:124" x14ac:dyDescent="0.25">
      <c r="A464" s="13">
        <v>234</v>
      </c>
      <c r="B464" s="14" t="s">
        <v>232</v>
      </c>
      <c r="C464" s="18" t="s">
        <v>106</v>
      </c>
      <c r="D464" s="14" t="s">
        <v>134</v>
      </c>
      <c r="E464" s="14"/>
      <c r="F464" s="14"/>
      <c r="G464" s="14"/>
      <c r="H464" s="14"/>
      <c r="I464" s="14"/>
      <c r="J464" s="14"/>
      <c r="K464" s="17">
        <v>9.6</v>
      </c>
      <c r="L464" s="17">
        <v>9.4</v>
      </c>
      <c r="M464" s="17">
        <v>9.8000000000000007</v>
      </c>
      <c r="N464" s="17">
        <v>9.6</v>
      </c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53">
        <v>0</v>
      </c>
      <c r="DQ464" s="45">
        <v>0</v>
      </c>
      <c r="DR464" s="19">
        <v>1</v>
      </c>
      <c r="DS464" s="41">
        <f>PRODUCT(Таблица1[[#This Row],[РЕЙТИНГ НТЛ]:[РЕГ НТЛ]])</f>
        <v>0</v>
      </c>
      <c r="DT464" s="71">
        <f>SUM(Таблица1[[#This Row],[РЕЙТИНГ DPT]:[РЕЙТИНГ НТЛ]])</f>
        <v>0</v>
      </c>
    </row>
    <row r="465" spans="1:124" x14ac:dyDescent="0.25">
      <c r="A465" s="13">
        <v>11</v>
      </c>
      <c r="B465" s="14" t="s">
        <v>229</v>
      </c>
      <c r="C465" s="18" t="s">
        <v>156</v>
      </c>
      <c r="D465" s="14" t="s">
        <v>157</v>
      </c>
      <c r="E465" s="14"/>
      <c r="F465" s="14"/>
      <c r="G465" s="14"/>
      <c r="H465" s="14"/>
      <c r="I465" s="14"/>
      <c r="J465" s="14"/>
      <c r="K465" s="17">
        <v>9.6</v>
      </c>
      <c r="L465" s="17">
        <v>9.6</v>
      </c>
      <c r="M465" s="17">
        <v>9.6</v>
      </c>
      <c r="N465" s="17">
        <v>9.4</v>
      </c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53">
        <v>0</v>
      </c>
      <c r="DQ465" s="46">
        <v>0</v>
      </c>
      <c r="DR465" s="19">
        <v>0</v>
      </c>
      <c r="DS465" s="41">
        <f>PRODUCT(Таблица1[[#This Row],[РЕЙТИНГ НТЛ]:[РЕГ НТЛ]])</f>
        <v>0</v>
      </c>
      <c r="DT465" s="71">
        <f>SUM(Таблица1[[#This Row],[РЕЙТИНГ DPT]:[РЕЙТИНГ НТЛ]])</f>
        <v>0</v>
      </c>
    </row>
    <row r="466" spans="1:124" x14ac:dyDescent="0.25">
      <c r="A466" s="13">
        <v>3</v>
      </c>
      <c r="B466" s="14" t="s">
        <v>244</v>
      </c>
      <c r="C466" s="18" t="s">
        <v>153</v>
      </c>
      <c r="D466" s="14" t="s">
        <v>154</v>
      </c>
      <c r="E466" s="14"/>
      <c r="F466" s="14"/>
      <c r="G466" s="14"/>
      <c r="H466" s="14"/>
      <c r="I466" s="14"/>
      <c r="J466" s="14"/>
      <c r="K466" s="17">
        <v>9.8000000000000007</v>
      </c>
      <c r="L466" s="17">
        <v>9.4</v>
      </c>
      <c r="M466" s="17">
        <v>9.8000000000000007</v>
      </c>
      <c r="N466" s="17">
        <v>9.8000000000000007</v>
      </c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53">
        <v>0</v>
      </c>
      <c r="DQ466" s="46">
        <v>0</v>
      </c>
      <c r="DR466" s="19">
        <v>0</v>
      </c>
      <c r="DS466" s="41">
        <f>PRODUCT(Таблица1[[#This Row],[РЕЙТИНГ НТЛ]:[РЕГ НТЛ]])</f>
        <v>0</v>
      </c>
      <c r="DT466" s="71">
        <f>SUM(Таблица1[[#This Row],[РЕЙТИНГ DPT]:[РЕЙТИНГ НТЛ]])</f>
        <v>0</v>
      </c>
    </row>
    <row r="467" spans="1:124" x14ac:dyDescent="0.25">
      <c r="A467" s="21">
        <v>8</v>
      </c>
      <c r="B467" s="18" t="s">
        <v>241</v>
      </c>
      <c r="C467" s="18" t="s">
        <v>106</v>
      </c>
      <c r="D467" s="18" t="s">
        <v>135</v>
      </c>
      <c r="E467" s="18"/>
      <c r="F467" s="18"/>
      <c r="G467" s="18"/>
      <c r="H467" s="18"/>
      <c r="I467" s="18"/>
      <c r="J467" s="18"/>
      <c r="K467" s="26">
        <v>9.8000000000000007</v>
      </c>
      <c r="L467" s="26">
        <v>9.8000000000000007</v>
      </c>
      <c r="M467" s="26">
        <v>9.8000000000000007</v>
      </c>
      <c r="N467" s="26">
        <v>9.8000000000000007</v>
      </c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18"/>
      <c r="CJ467" s="18"/>
      <c r="CK467" s="18"/>
      <c r="CL467" s="18"/>
      <c r="CM467" s="18"/>
      <c r="CN467" s="18"/>
      <c r="CO467" s="18"/>
      <c r="CP467" s="18"/>
      <c r="CQ467" s="18"/>
      <c r="CR467" s="18"/>
      <c r="CS467" s="18"/>
      <c r="CT467" s="18"/>
      <c r="CU467" s="18"/>
      <c r="CV467" s="18"/>
      <c r="CW467" s="18"/>
      <c r="CX467" s="18"/>
      <c r="CY467" s="18"/>
      <c r="CZ467" s="18"/>
      <c r="DA467" s="18"/>
      <c r="DB467" s="18"/>
      <c r="DC467" s="18"/>
      <c r="DD467" s="18"/>
      <c r="DE467" s="18"/>
      <c r="DF467" s="18"/>
      <c r="DG467" s="18"/>
      <c r="DH467" s="18"/>
      <c r="DI467" s="18"/>
      <c r="DJ467" s="18"/>
      <c r="DK467" s="18"/>
      <c r="DL467" s="18"/>
      <c r="DM467" s="18"/>
      <c r="DN467" s="18"/>
      <c r="DO467" s="18"/>
      <c r="DP467" s="53">
        <v>0</v>
      </c>
      <c r="DQ467" s="48">
        <v>0</v>
      </c>
      <c r="DR467" s="19">
        <v>0</v>
      </c>
      <c r="DS467" s="42">
        <f>PRODUCT(Таблица1[[#This Row],[РЕЙТИНГ НТЛ]:[РЕГ НТЛ]])</f>
        <v>0</v>
      </c>
      <c r="DT467" s="71">
        <f>SUM(Таблица1[[#This Row],[РЕЙТИНГ DPT]:[РЕЙТИНГ НТЛ]])</f>
        <v>0</v>
      </c>
    </row>
    <row r="468" spans="1:124" x14ac:dyDescent="0.25">
      <c r="A468" s="33">
        <v>144</v>
      </c>
      <c r="B468" s="18" t="s">
        <v>434</v>
      </c>
      <c r="C468" s="18" t="s">
        <v>106</v>
      </c>
      <c r="D468" s="34" t="s">
        <v>221</v>
      </c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  <c r="BU468" s="34"/>
      <c r="BV468" s="34"/>
      <c r="BW468" s="34"/>
      <c r="BX468" s="34"/>
      <c r="BY468" s="34"/>
      <c r="BZ468" s="34"/>
      <c r="CA468" s="34"/>
      <c r="CB468" s="34"/>
      <c r="CC468" s="34"/>
      <c r="CD468" s="34"/>
      <c r="CE468" s="34"/>
      <c r="CF468" s="34"/>
      <c r="CG468" s="34"/>
      <c r="CH468" s="34"/>
      <c r="CI468" s="34"/>
      <c r="CJ468" s="34"/>
      <c r="CK468" s="34"/>
      <c r="CL468" s="34"/>
      <c r="CM468" s="34"/>
      <c r="CN468" s="34"/>
      <c r="CO468" s="34"/>
      <c r="CP468" s="34"/>
      <c r="CQ468" s="34"/>
      <c r="CR468" s="34"/>
      <c r="CS468" s="34"/>
      <c r="CT468" s="34"/>
      <c r="CU468" s="34"/>
      <c r="CV468" s="34"/>
      <c r="CW468" s="34"/>
      <c r="CX468" s="34"/>
      <c r="CY468" s="34"/>
      <c r="CZ468" s="34"/>
      <c r="DA468" s="34"/>
      <c r="DB468" s="34"/>
      <c r="DC468" s="34"/>
      <c r="DD468" s="34"/>
      <c r="DE468" s="34"/>
      <c r="DF468" s="34"/>
      <c r="DG468" s="34"/>
      <c r="DH468" s="34"/>
      <c r="DI468" s="34"/>
      <c r="DJ468" s="34"/>
      <c r="DK468" s="34"/>
      <c r="DL468" s="34"/>
      <c r="DM468" s="34"/>
      <c r="DN468" s="34"/>
      <c r="DO468" s="34">
        <v>1</v>
      </c>
      <c r="DP468" s="53">
        <v>6</v>
      </c>
      <c r="DQ468" s="48">
        <v>0</v>
      </c>
      <c r="DR468" s="35">
        <v>0.5</v>
      </c>
      <c r="DS468" s="72">
        <f>PRODUCT(Таблица1[[#This Row],[РЕЙТИНГ НТЛ]:[РЕГ НТЛ]])</f>
        <v>0</v>
      </c>
      <c r="DT468" s="71">
        <f>SUM(Таблица1[[#This Row],[РЕЙТИНГ DPT]:[РЕЙТИНГ НТЛ]])</f>
        <v>6</v>
      </c>
    </row>
    <row r="469" spans="1:124" x14ac:dyDescent="0.25">
      <c r="A469" s="29">
        <v>147</v>
      </c>
      <c r="B469" s="14" t="s">
        <v>417</v>
      </c>
      <c r="C469" s="18" t="s">
        <v>102</v>
      </c>
      <c r="D469" s="30" t="s">
        <v>103</v>
      </c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30"/>
      <c r="BQ469" s="30"/>
      <c r="BR469" s="30"/>
      <c r="BS469" s="30"/>
      <c r="BT469" s="30"/>
      <c r="BU469" s="30"/>
      <c r="BV469" s="30"/>
      <c r="BW469" s="30"/>
      <c r="BX469" s="30"/>
      <c r="BY469" s="30"/>
      <c r="BZ469" s="30"/>
      <c r="CA469" s="30"/>
      <c r="CB469" s="30"/>
      <c r="CC469" s="30"/>
      <c r="CD469" s="30"/>
      <c r="CE469" s="30"/>
      <c r="CF469" s="30"/>
      <c r="CG469" s="30"/>
      <c r="CH469" s="30"/>
      <c r="CI469" s="30"/>
      <c r="CJ469" s="30"/>
      <c r="CK469" s="30"/>
      <c r="CL469" s="30"/>
      <c r="CM469" s="30"/>
      <c r="CN469" s="30"/>
      <c r="CO469" s="30"/>
      <c r="CP469" s="30"/>
      <c r="CQ469" s="30"/>
      <c r="CR469" s="30"/>
      <c r="CS469" s="30"/>
      <c r="CT469" s="30"/>
      <c r="CU469" s="30"/>
      <c r="CV469" s="30"/>
      <c r="CW469" s="30"/>
      <c r="CX469" s="30"/>
      <c r="CY469" s="30"/>
      <c r="CZ469" s="30"/>
      <c r="DA469" s="30"/>
      <c r="DB469" s="30"/>
      <c r="DC469" s="30"/>
      <c r="DD469" s="30"/>
      <c r="DE469" s="30"/>
      <c r="DF469" s="30"/>
      <c r="DG469" s="30"/>
      <c r="DH469" s="30"/>
      <c r="DI469" s="30"/>
      <c r="DJ469" s="30"/>
      <c r="DK469" s="30"/>
      <c r="DL469" s="30"/>
      <c r="DM469" s="30"/>
      <c r="DN469" s="30"/>
      <c r="DO469" s="30">
        <v>2</v>
      </c>
      <c r="DP469" s="53">
        <v>4</v>
      </c>
      <c r="DQ469" s="63">
        <v>0</v>
      </c>
      <c r="DR469" s="19">
        <v>1</v>
      </c>
      <c r="DS469" s="70">
        <f>PRODUCT(Таблица1[[#This Row],[РЕЙТИНГ НТЛ]:[РЕГ НТЛ]])</f>
        <v>0</v>
      </c>
      <c r="DT469" s="71">
        <f>SUM(Таблица1[[#This Row],[РЕЙТИНГ DPT]:[РЕЙТИНГ НТЛ]])</f>
        <v>4</v>
      </c>
    </row>
    <row r="470" spans="1:124" x14ac:dyDescent="0.25">
      <c r="A470" s="29">
        <v>162</v>
      </c>
      <c r="B470" s="14" t="s">
        <v>428</v>
      </c>
      <c r="C470" s="18" t="s">
        <v>111</v>
      </c>
      <c r="D470" s="30" t="s">
        <v>112</v>
      </c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30"/>
      <c r="BQ470" s="30"/>
      <c r="BR470" s="30"/>
      <c r="BS470" s="30"/>
      <c r="BT470" s="30"/>
      <c r="BU470" s="30"/>
      <c r="BV470" s="30"/>
      <c r="BW470" s="30"/>
      <c r="BX470" s="30"/>
      <c r="BY470" s="30"/>
      <c r="BZ470" s="30"/>
      <c r="CA470" s="30"/>
      <c r="CB470" s="30"/>
      <c r="CC470" s="30"/>
      <c r="CD470" s="30"/>
      <c r="CE470" s="30"/>
      <c r="CF470" s="30"/>
      <c r="CG470" s="30"/>
      <c r="CH470" s="30"/>
      <c r="CI470" s="30"/>
      <c r="CJ470" s="30"/>
      <c r="CK470" s="30"/>
      <c r="CL470" s="30"/>
      <c r="CM470" s="30"/>
      <c r="CN470" s="30"/>
      <c r="CO470" s="30"/>
      <c r="CP470" s="30"/>
      <c r="CQ470" s="30"/>
      <c r="CR470" s="30"/>
      <c r="CS470" s="30"/>
      <c r="CT470" s="30"/>
      <c r="CU470" s="30"/>
      <c r="CV470" s="30"/>
      <c r="CW470" s="30"/>
      <c r="CX470" s="30"/>
      <c r="CY470" s="30"/>
      <c r="CZ470" s="30"/>
      <c r="DA470" s="30"/>
      <c r="DB470" s="30"/>
      <c r="DC470" s="30"/>
      <c r="DD470" s="30"/>
      <c r="DE470" s="30"/>
      <c r="DF470" s="30"/>
      <c r="DG470" s="30"/>
      <c r="DH470" s="30"/>
      <c r="DI470" s="30"/>
      <c r="DJ470" s="30"/>
      <c r="DK470" s="30"/>
      <c r="DL470" s="30"/>
      <c r="DM470" s="30"/>
      <c r="DN470" s="30"/>
      <c r="DO470" s="30">
        <v>3</v>
      </c>
      <c r="DP470" s="53">
        <v>4</v>
      </c>
      <c r="DQ470" s="63">
        <v>0</v>
      </c>
      <c r="DR470" s="35">
        <v>0</v>
      </c>
      <c r="DS470" s="70">
        <f>PRODUCT(Таблица1[[#This Row],[РЕЙТИНГ НТЛ]:[РЕГ НТЛ]])</f>
        <v>0</v>
      </c>
      <c r="DT470" s="71">
        <f>SUM(Таблица1[[#This Row],[РЕЙТИНГ DPT]:[РЕЙТИНГ НТЛ]])</f>
        <v>4</v>
      </c>
    </row>
    <row r="471" spans="1:124" x14ac:dyDescent="0.25">
      <c r="A471" s="29">
        <v>142</v>
      </c>
      <c r="B471" s="14" t="s">
        <v>419</v>
      </c>
      <c r="C471" s="18" t="s">
        <v>102</v>
      </c>
      <c r="D471" s="30" t="s">
        <v>103</v>
      </c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30"/>
      <c r="BQ471" s="30"/>
      <c r="BR471" s="30"/>
      <c r="BS471" s="30"/>
      <c r="BT471" s="30"/>
      <c r="BU471" s="30"/>
      <c r="BV471" s="30"/>
      <c r="BW471" s="30"/>
      <c r="BX471" s="30"/>
      <c r="BY471" s="30"/>
      <c r="BZ471" s="30"/>
      <c r="CA471" s="30"/>
      <c r="CB471" s="30"/>
      <c r="CC471" s="30"/>
      <c r="CD471" s="30"/>
      <c r="CE471" s="30"/>
      <c r="CF471" s="30"/>
      <c r="CG471" s="30"/>
      <c r="CH471" s="30"/>
      <c r="CI471" s="30"/>
      <c r="CJ471" s="30"/>
      <c r="CK471" s="30"/>
      <c r="CL471" s="30"/>
      <c r="CM471" s="30"/>
      <c r="CN471" s="30"/>
      <c r="CO471" s="30"/>
      <c r="CP471" s="30"/>
      <c r="CQ471" s="30"/>
      <c r="CR471" s="30"/>
      <c r="CS471" s="30"/>
      <c r="CT471" s="30"/>
      <c r="CU471" s="30"/>
      <c r="CV471" s="30"/>
      <c r="CW471" s="30"/>
      <c r="CX471" s="30"/>
      <c r="CY471" s="30"/>
      <c r="CZ471" s="30"/>
      <c r="DA471" s="30"/>
      <c r="DB471" s="30"/>
      <c r="DC471" s="30"/>
      <c r="DD471" s="30"/>
      <c r="DE471" s="30"/>
      <c r="DF471" s="30"/>
      <c r="DG471" s="30"/>
      <c r="DH471" s="30"/>
      <c r="DI471" s="30"/>
      <c r="DJ471" s="30"/>
      <c r="DK471" s="30"/>
      <c r="DL471" s="30"/>
      <c r="DM471" s="30"/>
      <c r="DN471" s="30"/>
      <c r="DO471" s="30">
        <v>4</v>
      </c>
      <c r="DP471" s="53">
        <v>2</v>
      </c>
      <c r="DQ471" s="63">
        <v>0</v>
      </c>
      <c r="DR471" s="35">
        <v>1</v>
      </c>
      <c r="DS471" s="70">
        <f>PRODUCT(Таблица1[[#This Row],[РЕЙТИНГ НТЛ]:[РЕГ НТЛ]])</f>
        <v>0</v>
      </c>
      <c r="DT471" s="71">
        <f>SUM(Таблица1[[#This Row],[РЕЙТИНГ DPT]:[РЕЙТИНГ НТЛ]])</f>
        <v>2</v>
      </c>
    </row>
    <row r="472" spans="1:124" x14ac:dyDescent="0.25">
      <c r="A472" s="29">
        <v>160</v>
      </c>
      <c r="B472" s="14" t="s">
        <v>422</v>
      </c>
      <c r="C472" s="18" t="s">
        <v>102</v>
      </c>
      <c r="D472" s="30" t="s">
        <v>103</v>
      </c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30"/>
      <c r="BQ472" s="30"/>
      <c r="BR472" s="30"/>
      <c r="BS472" s="30"/>
      <c r="BT472" s="30"/>
      <c r="BU472" s="30"/>
      <c r="BV472" s="30"/>
      <c r="BW472" s="30"/>
      <c r="BX472" s="30"/>
      <c r="BY472" s="30"/>
      <c r="BZ472" s="30"/>
      <c r="CA472" s="30"/>
      <c r="CB472" s="30"/>
      <c r="CC472" s="30"/>
      <c r="CD472" s="30"/>
      <c r="CE472" s="30"/>
      <c r="CF472" s="30"/>
      <c r="CG472" s="30"/>
      <c r="CH472" s="30"/>
      <c r="CI472" s="30"/>
      <c r="CJ472" s="30"/>
      <c r="CK472" s="30"/>
      <c r="CL472" s="30"/>
      <c r="CM472" s="30"/>
      <c r="CN472" s="30"/>
      <c r="CO472" s="30"/>
      <c r="CP472" s="30"/>
      <c r="CQ472" s="30"/>
      <c r="CR472" s="30"/>
      <c r="CS472" s="30"/>
      <c r="CT472" s="30"/>
      <c r="CU472" s="30"/>
      <c r="CV472" s="30"/>
      <c r="CW472" s="30"/>
      <c r="CX472" s="30"/>
      <c r="CY472" s="30"/>
      <c r="CZ472" s="30"/>
      <c r="DA472" s="30"/>
      <c r="DB472" s="30"/>
      <c r="DC472" s="30"/>
      <c r="DD472" s="30"/>
      <c r="DE472" s="30"/>
      <c r="DF472" s="30"/>
      <c r="DG472" s="30"/>
      <c r="DH472" s="30"/>
      <c r="DI472" s="30"/>
      <c r="DJ472" s="30"/>
      <c r="DK472" s="30"/>
      <c r="DL472" s="30"/>
      <c r="DM472" s="30"/>
      <c r="DN472" s="30"/>
      <c r="DO472" s="30">
        <v>5</v>
      </c>
      <c r="DP472" s="53">
        <v>2</v>
      </c>
      <c r="DQ472" s="63">
        <v>0</v>
      </c>
      <c r="DR472" s="35">
        <v>1</v>
      </c>
      <c r="DS472" s="70">
        <f>PRODUCT(Таблица1[[#This Row],[РЕЙТИНГ НТЛ]:[РЕГ НТЛ]])</f>
        <v>0</v>
      </c>
      <c r="DT472" s="71">
        <f>SUM(Таблица1[[#This Row],[РЕЙТИНГ DPT]:[РЕЙТИНГ НТЛ]])</f>
        <v>2</v>
      </c>
    </row>
    <row r="473" spans="1:124" x14ac:dyDescent="0.25">
      <c r="A473" s="29">
        <v>166</v>
      </c>
      <c r="B473" s="14" t="s">
        <v>437</v>
      </c>
      <c r="C473" s="18" t="s">
        <v>190</v>
      </c>
      <c r="D473" s="30" t="s">
        <v>185</v>
      </c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30"/>
      <c r="BQ473" s="30"/>
      <c r="BR473" s="30"/>
      <c r="BS473" s="30"/>
      <c r="BT473" s="30"/>
      <c r="BU473" s="30"/>
      <c r="BV473" s="30"/>
      <c r="BW473" s="30"/>
      <c r="BX473" s="30"/>
      <c r="BY473" s="30"/>
      <c r="BZ473" s="30"/>
      <c r="CA473" s="30"/>
      <c r="CB473" s="30"/>
      <c r="CC473" s="30"/>
      <c r="CD473" s="30"/>
      <c r="CE473" s="30"/>
      <c r="CF473" s="30"/>
      <c r="CG473" s="30"/>
      <c r="CH473" s="30"/>
      <c r="CI473" s="30"/>
      <c r="CJ473" s="30"/>
      <c r="CK473" s="30"/>
      <c r="CL473" s="30"/>
      <c r="CM473" s="30"/>
      <c r="CN473" s="30"/>
      <c r="CO473" s="30"/>
      <c r="CP473" s="30"/>
      <c r="CQ473" s="30"/>
      <c r="CR473" s="30"/>
      <c r="CS473" s="30"/>
      <c r="CT473" s="30"/>
      <c r="CU473" s="30"/>
      <c r="CV473" s="30"/>
      <c r="CW473" s="30"/>
      <c r="CX473" s="30"/>
      <c r="CY473" s="30"/>
      <c r="CZ473" s="30"/>
      <c r="DA473" s="30"/>
      <c r="DB473" s="30"/>
      <c r="DC473" s="30"/>
      <c r="DD473" s="30"/>
      <c r="DE473" s="30"/>
      <c r="DF473" s="30"/>
      <c r="DG473" s="30"/>
      <c r="DH473" s="30"/>
      <c r="DI473" s="30"/>
      <c r="DJ473" s="30"/>
      <c r="DK473" s="30"/>
      <c r="DL473" s="30"/>
      <c r="DM473" s="30"/>
      <c r="DN473" s="30"/>
      <c r="DO473" s="30">
        <v>6</v>
      </c>
      <c r="DP473" s="53">
        <v>2</v>
      </c>
      <c r="DQ473" s="63">
        <v>0</v>
      </c>
      <c r="DR473" s="19">
        <v>0</v>
      </c>
      <c r="DS473" s="70">
        <f>PRODUCT(Таблица1[[#This Row],[РЕЙТИНГ НТЛ]:[РЕГ НТЛ]])</f>
        <v>0</v>
      </c>
      <c r="DT473" s="71">
        <f>SUM(Таблица1[[#This Row],[РЕЙТИНГ DPT]:[РЕЙТИНГ НТЛ]])</f>
        <v>2</v>
      </c>
    </row>
    <row r="474" spans="1:124" x14ac:dyDescent="0.25">
      <c r="A474" s="29">
        <v>147</v>
      </c>
      <c r="B474" s="14" t="s">
        <v>417</v>
      </c>
      <c r="C474" s="18" t="s">
        <v>102</v>
      </c>
      <c r="D474" s="30" t="s">
        <v>103</v>
      </c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30"/>
      <c r="BQ474" s="30"/>
      <c r="BR474" s="30"/>
      <c r="BS474" s="30"/>
      <c r="BT474" s="30"/>
      <c r="BU474" s="30"/>
      <c r="BV474" s="30"/>
      <c r="BW474" s="30"/>
      <c r="BX474" s="30"/>
      <c r="BY474" s="30"/>
      <c r="BZ474" s="30"/>
      <c r="CA474" s="30"/>
      <c r="CB474" s="30"/>
      <c r="CC474" s="30"/>
      <c r="CD474" s="30"/>
      <c r="CE474" s="30"/>
      <c r="CF474" s="30"/>
      <c r="CG474" s="30"/>
      <c r="CH474" s="30"/>
      <c r="CI474" s="30"/>
      <c r="CJ474" s="30"/>
      <c r="CK474" s="30"/>
      <c r="CL474" s="30"/>
      <c r="CM474" s="30"/>
      <c r="CN474" s="30"/>
      <c r="CO474" s="30"/>
      <c r="CP474" s="30"/>
      <c r="CQ474" s="30"/>
      <c r="CR474" s="30"/>
      <c r="CS474" s="30"/>
      <c r="CT474" s="30"/>
      <c r="CU474" s="30"/>
      <c r="CV474" s="30"/>
      <c r="CW474" s="30"/>
      <c r="CX474" s="30"/>
      <c r="CY474" s="30"/>
      <c r="CZ474" s="30">
        <v>1</v>
      </c>
      <c r="DA474" s="30"/>
      <c r="DB474" s="30"/>
      <c r="DC474" s="30"/>
      <c r="DD474" s="30"/>
      <c r="DE474" s="30"/>
      <c r="DF474" s="30"/>
      <c r="DG474" s="30"/>
      <c r="DH474" s="30"/>
      <c r="DI474" s="30"/>
      <c r="DJ474" s="30"/>
      <c r="DK474" s="30"/>
      <c r="DL474" s="30"/>
      <c r="DM474" s="30"/>
      <c r="DN474" s="30"/>
      <c r="DO474" s="30"/>
      <c r="DP474" s="53">
        <v>0</v>
      </c>
      <c r="DQ474" s="63">
        <v>3</v>
      </c>
      <c r="DR474" s="19">
        <v>1</v>
      </c>
      <c r="DS474" s="70">
        <f>PRODUCT(Таблица1[[#This Row],[РЕЙТИНГ НТЛ]:[РЕГ НТЛ]])</f>
        <v>3</v>
      </c>
      <c r="DT474" s="71">
        <f>SUM(Таблица1[[#This Row],[РЕЙТИНГ DPT]:[РЕЙТИНГ НТЛ]])</f>
        <v>3</v>
      </c>
    </row>
    <row r="475" spans="1:124" x14ac:dyDescent="0.25">
      <c r="A475" s="29">
        <v>45</v>
      </c>
      <c r="B475" s="14" t="s">
        <v>430</v>
      </c>
      <c r="C475" s="18" t="s">
        <v>104</v>
      </c>
      <c r="D475" s="30" t="s">
        <v>105</v>
      </c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30"/>
      <c r="BQ475" s="30"/>
      <c r="BR475" s="30"/>
      <c r="BS475" s="30"/>
      <c r="BT475" s="30"/>
      <c r="BU475" s="30"/>
      <c r="BV475" s="30"/>
      <c r="BW475" s="30"/>
      <c r="BX475" s="30"/>
      <c r="BY475" s="30"/>
      <c r="BZ475" s="30"/>
      <c r="CA475" s="30"/>
      <c r="CB475" s="30"/>
      <c r="CC475" s="30"/>
      <c r="CD475" s="30"/>
      <c r="CE475" s="30"/>
      <c r="CF475" s="30"/>
      <c r="CG475" s="30"/>
      <c r="CH475" s="30"/>
      <c r="CI475" s="30"/>
      <c r="CJ475" s="30"/>
      <c r="CK475" s="30"/>
      <c r="CL475" s="30"/>
      <c r="CM475" s="30"/>
      <c r="CN475" s="30"/>
      <c r="CO475" s="30"/>
      <c r="CP475" s="30"/>
      <c r="CQ475" s="30"/>
      <c r="CR475" s="30"/>
      <c r="CS475" s="30"/>
      <c r="CT475" s="30"/>
      <c r="CU475" s="30"/>
      <c r="CV475" s="30"/>
      <c r="CW475" s="30"/>
      <c r="CX475" s="30"/>
      <c r="CY475" s="30"/>
      <c r="CZ475" s="30">
        <v>2</v>
      </c>
      <c r="DA475" s="30"/>
      <c r="DB475" s="30"/>
      <c r="DC475" s="30"/>
      <c r="DD475" s="30"/>
      <c r="DE475" s="30"/>
      <c r="DF475" s="30"/>
      <c r="DG475" s="30"/>
      <c r="DH475" s="30"/>
      <c r="DI475" s="30"/>
      <c r="DJ475" s="30"/>
      <c r="DK475" s="30"/>
      <c r="DL475" s="30"/>
      <c r="DM475" s="30"/>
      <c r="DN475" s="30"/>
      <c r="DO475" s="30"/>
      <c r="DP475" s="53">
        <v>0</v>
      </c>
      <c r="DQ475" s="63">
        <v>2</v>
      </c>
      <c r="DR475" s="19">
        <v>1</v>
      </c>
      <c r="DS475" s="70">
        <f>PRODUCT(Таблица1[[#This Row],[РЕЙТИНГ НТЛ]:[РЕГ НТЛ]])</f>
        <v>2</v>
      </c>
      <c r="DT475" s="71">
        <f>SUM(Таблица1[[#This Row],[РЕЙТИНГ DPT]:[РЕЙТИНГ НТЛ]])</f>
        <v>2</v>
      </c>
    </row>
    <row r="476" spans="1:124" x14ac:dyDescent="0.25">
      <c r="A476" s="29">
        <v>136</v>
      </c>
      <c r="B476" s="30" t="s">
        <v>370</v>
      </c>
      <c r="C476" s="18" t="s">
        <v>104</v>
      </c>
      <c r="D476" s="30" t="s">
        <v>105</v>
      </c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30"/>
      <c r="BQ476" s="30"/>
      <c r="BR476" s="30"/>
      <c r="BS476" s="30"/>
      <c r="BT476" s="30"/>
      <c r="BU476" s="30"/>
      <c r="BV476" s="30"/>
      <c r="BW476" s="30"/>
      <c r="BX476" s="30"/>
      <c r="BY476" s="30"/>
      <c r="BZ476" s="30"/>
      <c r="CA476" s="30"/>
      <c r="CB476" s="30"/>
      <c r="CC476" s="30"/>
      <c r="CD476" s="30"/>
      <c r="CE476" s="30"/>
      <c r="CF476" s="30">
        <v>1</v>
      </c>
      <c r="CG476" s="30"/>
      <c r="CH476" s="30"/>
      <c r="CI476" s="30"/>
      <c r="CJ476" s="30"/>
      <c r="CK476" s="30"/>
      <c r="CL476" s="30"/>
      <c r="CM476" s="30"/>
      <c r="CN476" s="30"/>
      <c r="CO476" s="30"/>
      <c r="CP476" s="30"/>
      <c r="CQ476" s="30"/>
      <c r="CR476" s="30"/>
      <c r="CS476" s="30"/>
      <c r="CT476" s="30"/>
      <c r="CU476" s="30"/>
      <c r="CV476" s="30"/>
      <c r="CW476" s="30"/>
      <c r="CX476" s="30"/>
      <c r="CY476" s="30"/>
      <c r="CZ476" s="30"/>
      <c r="DA476" s="30"/>
      <c r="DB476" s="30"/>
      <c r="DC476" s="30"/>
      <c r="DD476" s="30"/>
      <c r="DE476" s="30"/>
      <c r="DF476" s="30"/>
      <c r="DG476" s="30"/>
      <c r="DH476" s="30"/>
      <c r="DI476" s="30"/>
      <c r="DJ476" s="30"/>
      <c r="DK476" s="30"/>
      <c r="DL476" s="30"/>
      <c r="DM476" s="30"/>
      <c r="DN476" s="30"/>
      <c r="DO476" s="30"/>
      <c r="DP476" s="53">
        <v>0</v>
      </c>
      <c r="DQ476" s="63">
        <v>3</v>
      </c>
      <c r="DR476" s="19">
        <v>1</v>
      </c>
      <c r="DS476" s="70">
        <f>PRODUCT(Таблица1[[#This Row],[РЕЙТИНГ НТЛ]:[РЕГ НТЛ]])</f>
        <v>3</v>
      </c>
      <c r="DT476" s="71">
        <f>SUM(Таблица1[[#This Row],[РЕЙТИНГ DPT]:[РЕЙТИНГ НТЛ]])</f>
        <v>3</v>
      </c>
    </row>
    <row r="477" spans="1:124" x14ac:dyDescent="0.25">
      <c r="A477" s="33">
        <v>129</v>
      </c>
      <c r="B477" s="30" t="s">
        <v>386</v>
      </c>
      <c r="C477" s="18" t="s">
        <v>102</v>
      </c>
      <c r="D477" s="34" t="s">
        <v>103</v>
      </c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  <c r="BU477" s="34"/>
      <c r="BV477" s="34"/>
      <c r="BW477" s="34"/>
      <c r="BX477" s="34"/>
      <c r="BY477" s="34"/>
      <c r="BZ477" s="34"/>
      <c r="CA477" s="34"/>
      <c r="CB477" s="34"/>
      <c r="CC477" s="34"/>
      <c r="CD477" s="34"/>
      <c r="CE477" s="34"/>
      <c r="CF477" s="34">
        <v>2</v>
      </c>
      <c r="CG477" s="34"/>
      <c r="CH477" s="34"/>
      <c r="CI477" s="34"/>
      <c r="CJ477" s="34"/>
      <c r="CK477" s="34"/>
      <c r="CL477" s="34"/>
      <c r="CM477" s="34"/>
      <c r="CN477" s="34"/>
      <c r="CO477" s="34"/>
      <c r="CP477" s="34"/>
      <c r="CQ477" s="34"/>
      <c r="CR477" s="34"/>
      <c r="CS477" s="34"/>
      <c r="CT477" s="34"/>
      <c r="CU477" s="34"/>
      <c r="CV477" s="34"/>
      <c r="CW477" s="34"/>
      <c r="CX477" s="34"/>
      <c r="CY477" s="34"/>
      <c r="CZ477" s="34"/>
      <c r="DA477" s="34"/>
      <c r="DB477" s="34"/>
      <c r="DC477" s="34"/>
      <c r="DD477" s="34"/>
      <c r="DE477" s="34"/>
      <c r="DF477" s="34"/>
      <c r="DG477" s="34"/>
      <c r="DH477" s="34"/>
      <c r="DI477" s="34"/>
      <c r="DJ477" s="34"/>
      <c r="DK477" s="34"/>
      <c r="DL477" s="34"/>
      <c r="DM477" s="34"/>
      <c r="DN477" s="34"/>
      <c r="DO477" s="34"/>
      <c r="DP477" s="53">
        <v>0</v>
      </c>
      <c r="DQ477" s="63">
        <v>2</v>
      </c>
      <c r="DR477" s="35">
        <v>1</v>
      </c>
      <c r="DS477" s="72">
        <f>PRODUCT(Таблица1[[#This Row],[РЕЙТИНГ НТЛ]:[РЕГ НТЛ]])</f>
        <v>2</v>
      </c>
      <c r="DT477" s="71">
        <f>SUM(Таблица1[[#This Row],[РЕЙТИНГ DPT]:[РЕЙТИНГ НТЛ]])</f>
        <v>2</v>
      </c>
    </row>
    <row r="478" spans="1:124" x14ac:dyDescent="0.25">
      <c r="A478" s="29">
        <v>154</v>
      </c>
      <c r="B478" s="30" t="s">
        <v>387</v>
      </c>
      <c r="C478" s="18" t="s">
        <v>102</v>
      </c>
      <c r="D478" s="30" t="s">
        <v>103</v>
      </c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30"/>
      <c r="BQ478" s="30"/>
      <c r="BR478" s="30"/>
      <c r="BS478" s="30"/>
      <c r="BT478" s="30"/>
      <c r="BU478" s="30"/>
      <c r="BV478" s="30"/>
      <c r="BW478" s="30"/>
      <c r="BX478" s="30"/>
      <c r="BY478" s="30"/>
      <c r="BZ478" s="30"/>
      <c r="CA478" s="30"/>
      <c r="CB478" s="30"/>
      <c r="CC478" s="30"/>
      <c r="CD478" s="30"/>
      <c r="CE478" s="30"/>
      <c r="CF478" s="30">
        <v>3</v>
      </c>
      <c r="CG478" s="30"/>
      <c r="CH478" s="30"/>
      <c r="CI478" s="30"/>
      <c r="CJ478" s="30"/>
      <c r="CK478" s="30"/>
      <c r="CL478" s="30"/>
      <c r="CM478" s="30"/>
      <c r="CN478" s="30"/>
      <c r="CO478" s="30"/>
      <c r="CP478" s="30"/>
      <c r="CQ478" s="30"/>
      <c r="CR478" s="30"/>
      <c r="CS478" s="30"/>
      <c r="CT478" s="30"/>
      <c r="CU478" s="30"/>
      <c r="CV478" s="30"/>
      <c r="CW478" s="30"/>
      <c r="CX478" s="30"/>
      <c r="CY478" s="30"/>
      <c r="CZ478" s="30"/>
      <c r="DA478" s="30"/>
      <c r="DB478" s="30"/>
      <c r="DC478" s="30"/>
      <c r="DD478" s="30"/>
      <c r="DE478" s="30"/>
      <c r="DF478" s="30"/>
      <c r="DG478" s="30"/>
      <c r="DH478" s="30"/>
      <c r="DI478" s="30"/>
      <c r="DJ478" s="30"/>
      <c r="DK478" s="30"/>
      <c r="DL478" s="30"/>
      <c r="DM478" s="30"/>
      <c r="DN478" s="30"/>
      <c r="DO478" s="30"/>
      <c r="DP478" s="53">
        <v>0</v>
      </c>
      <c r="DQ478" s="63">
        <v>2</v>
      </c>
      <c r="DR478" s="35">
        <v>1</v>
      </c>
      <c r="DS478" s="70">
        <f>PRODUCT(Таблица1[[#This Row],[РЕЙТИНГ НТЛ]:[РЕГ НТЛ]])</f>
        <v>2</v>
      </c>
      <c r="DT478" s="71">
        <f>SUM(Таблица1[[#This Row],[РЕЙТИНГ DPT]:[РЕЙТИНГ НТЛ]])</f>
        <v>2</v>
      </c>
    </row>
    <row r="479" spans="1:124" x14ac:dyDescent="0.25">
      <c r="A479" s="29">
        <v>153</v>
      </c>
      <c r="B479" s="30" t="s">
        <v>388</v>
      </c>
      <c r="C479" s="18" t="s">
        <v>102</v>
      </c>
      <c r="D479" s="30" t="s">
        <v>202</v>
      </c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30"/>
      <c r="BQ479" s="30"/>
      <c r="BR479" s="30"/>
      <c r="BS479" s="30"/>
      <c r="BT479" s="30"/>
      <c r="BU479" s="30"/>
      <c r="BV479" s="30"/>
      <c r="BW479" s="30"/>
      <c r="BX479" s="30"/>
      <c r="BY479" s="30"/>
      <c r="BZ479" s="30"/>
      <c r="CA479" s="30"/>
      <c r="CB479" s="30"/>
      <c r="CC479" s="30"/>
      <c r="CD479" s="30"/>
      <c r="CE479" s="30"/>
      <c r="CF479" s="30">
        <v>4</v>
      </c>
      <c r="CG479" s="30"/>
      <c r="CH479" s="30"/>
      <c r="CI479" s="30"/>
      <c r="CJ479" s="30"/>
      <c r="CK479" s="30"/>
      <c r="CL479" s="30"/>
      <c r="CM479" s="30"/>
      <c r="CN479" s="30"/>
      <c r="CO479" s="30"/>
      <c r="CP479" s="30"/>
      <c r="CQ479" s="30"/>
      <c r="CR479" s="30"/>
      <c r="CS479" s="30"/>
      <c r="CT479" s="30"/>
      <c r="CU479" s="30"/>
      <c r="CV479" s="30"/>
      <c r="CW479" s="30"/>
      <c r="CX479" s="30"/>
      <c r="CY479" s="30"/>
      <c r="CZ479" s="30"/>
      <c r="DA479" s="30"/>
      <c r="DB479" s="30"/>
      <c r="DC479" s="30"/>
      <c r="DD479" s="30"/>
      <c r="DE479" s="30"/>
      <c r="DF479" s="30"/>
      <c r="DG479" s="30"/>
      <c r="DH479" s="30"/>
      <c r="DI479" s="30"/>
      <c r="DJ479" s="30"/>
      <c r="DK479" s="30"/>
      <c r="DL479" s="30"/>
      <c r="DM479" s="30"/>
      <c r="DN479" s="30"/>
      <c r="DO479" s="30"/>
      <c r="DP479" s="53">
        <v>0</v>
      </c>
      <c r="DQ479" s="63">
        <v>1</v>
      </c>
      <c r="DR479" s="35">
        <v>1</v>
      </c>
      <c r="DS479" s="70">
        <f>PRODUCT(Таблица1[[#This Row],[РЕЙТИНГ НТЛ]:[РЕГ НТЛ]])</f>
        <v>1</v>
      </c>
      <c r="DT479" s="71">
        <f>SUM(Таблица1[[#This Row],[РЕЙТИНГ DPT]:[РЕЙТИНГ НТЛ]])</f>
        <v>1</v>
      </c>
    </row>
    <row r="480" spans="1:124" x14ac:dyDescent="0.25">
      <c r="A480" s="33">
        <v>145</v>
      </c>
      <c r="B480" s="30" t="s">
        <v>375</v>
      </c>
      <c r="C480" s="18" t="s">
        <v>106</v>
      </c>
      <c r="D480" s="34" t="s">
        <v>198</v>
      </c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  <c r="BU480" s="34"/>
      <c r="BV480" s="34"/>
      <c r="BW480" s="34"/>
      <c r="BX480" s="34"/>
      <c r="BY480" s="34"/>
      <c r="BZ480" s="34"/>
      <c r="CA480" s="34"/>
      <c r="CB480" s="34"/>
      <c r="CC480" s="34"/>
      <c r="CD480" s="34"/>
      <c r="CE480" s="34"/>
      <c r="CF480" s="34">
        <v>5</v>
      </c>
      <c r="CG480" s="34"/>
      <c r="CH480" s="34"/>
      <c r="CI480" s="34"/>
      <c r="CJ480" s="34"/>
      <c r="CK480" s="34"/>
      <c r="CL480" s="34"/>
      <c r="CM480" s="34"/>
      <c r="CN480" s="34"/>
      <c r="CO480" s="34"/>
      <c r="CP480" s="34"/>
      <c r="CQ480" s="34"/>
      <c r="CR480" s="34"/>
      <c r="CS480" s="34"/>
      <c r="CT480" s="34"/>
      <c r="CU480" s="34"/>
      <c r="CV480" s="34"/>
      <c r="CW480" s="34"/>
      <c r="CX480" s="34"/>
      <c r="CY480" s="34"/>
      <c r="CZ480" s="34"/>
      <c r="DA480" s="34"/>
      <c r="DB480" s="34"/>
      <c r="DC480" s="34"/>
      <c r="DD480" s="34"/>
      <c r="DE480" s="34"/>
      <c r="DF480" s="34"/>
      <c r="DG480" s="34"/>
      <c r="DH480" s="34"/>
      <c r="DI480" s="34"/>
      <c r="DJ480" s="34"/>
      <c r="DK480" s="34"/>
      <c r="DL480" s="34"/>
      <c r="DM480" s="34"/>
      <c r="DN480" s="34"/>
      <c r="DO480" s="34"/>
      <c r="DP480" s="53">
        <v>0</v>
      </c>
      <c r="DQ480" s="63">
        <v>1</v>
      </c>
      <c r="DR480" s="19">
        <v>1</v>
      </c>
      <c r="DS480" s="72">
        <f>PRODUCT(Таблица1[[#This Row],[РЕЙТИНГ НТЛ]:[РЕГ НТЛ]])</f>
        <v>1</v>
      </c>
      <c r="DT480" s="71">
        <f>SUM(Таблица1[[#This Row],[РЕЙТИНГ DPT]:[РЕЙТИНГ НТЛ]])</f>
        <v>1</v>
      </c>
    </row>
    <row r="481" spans="1:124" x14ac:dyDescent="0.25">
      <c r="A481" s="29">
        <v>165</v>
      </c>
      <c r="B481" s="30" t="s">
        <v>389</v>
      </c>
      <c r="C481" s="18" t="s">
        <v>102</v>
      </c>
      <c r="D481" s="30" t="s">
        <v>103</v>
      </c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30"/>
      <c r="BQ481" s="30"/>
      <c r="BR481" s="30"/>
      <c r="BS481" s="30"/>
      <c r="BT481" s="30"/>
      <c r="BU481" s="30"/>
      <c r="BV481" s="30"/>
      <c r="BW481" s="30"/>
      <c r="BX481" s="30"/>
      <c r="BY481" s="30"/>
      <c r="BZ481" s="30"/>
      <c r="CA481" s="30"/>
      <c r="CB481" s="30"/>
      <c r="CC481" s="30"/>
      <c r="CD481" s="30"/>
      <c r="CE481" s="30"/>
      <c r="CF481" s="30">
        <v>6</v>
      </c>
      <c r="CG481" s="30"/>
      <c r="CH481" s="30"/>
      <c r="CI481" s="30"/>
      <c r="CJ481" s="30"/>
      <c r="CK481" s="30"/>
      <c r="CL481" s="30"/>
      <c r="CM481" s="30"/>
      <c r="CN481" s="30"/>
      <c r="CO481" s="30"/>
      <c r="CP481" s="30"/>
      <c r="CQ481" s="30"/>
      <c r="CR481" s="30"/>
      <c r="CS481" s="30"/>
      <c r="CT481" s="30"/>
      <c r="CU481" s="30"/>
      <c r="CV481" s="30"/>
      <c r="CW481" s="30"/>
      <c r="CX481" s="30"/>
      <c r="CY481" s="30"/>
      <c r="CZ481" s="30"/>
      <c r="DA481" s="30"/>
      <c r="DB481" s="30"/>
      <c r="DC481" s="30"/>
      <c r="DD481" s="30"/>
      <c r="DE481" s="30"/>
      <c r="DF481" s="30"/>
      <c r="DG481" s="30"/>
      <c r="DH481" s="30"/>
      <c r="DI481" s="30"/>
      <c r="DJ481" s="30"/>
      <c r="DK481" s="30"/>
      <c r="DL481" s="30"/>
      <c r="DM481" s="30"/>
      <c r="DN481" s="30"/>
      <c r="DO481" s="30"/>
      <c r="DP481" s="53">
        <v>0</v>
      </c>
      <c r="DQ481" s="63">
        <v>1</v>
      </c>
      <c r="DR481" s="19">
        <v>1</v>
      </c>
      <c r="DS481" s="70">
        <f>PRODUCT(Таблица1[[#This Row],[РЕЙТИНГ НТЛ]:[РЕГ НТЛ]])</f>
        <v>1</v>
      </c>
      <c r="DT481" s="71">
        <f>SUM(Таблица1[[#This Row],[РЕЙТИНГ DPT]:[РЕЙТИНГ НТЛ]])</f>
        <v>1</v>
      </c>
    </row>
    <row r="482" spans="1:124" x14ac:dyDescent="0.25">
      <c r="A482" s="29">
        <v>139</v>
      </c>
      <c r="B482" s="30" t="s">
        <v>371</v>
      </c>
      <c r="C482" s="18" t="s">
        <v>106</v>
      </c>
      <c r="D482" s="30" t="s">
        <v>198</v>
      </c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30"/>
      <c r="BQ482" s="30"/>
      <c r="BR482" s="30"/>
      <c r="BS482" s="30"/>
      <c r="BT482" s="30"/>
      <c r="BU482" s="30"/>
      <c r="BV482" s="30"/>
      <c r="BW482" s="30"/>
      <c r="BX482" s="30"/>
      <c r="BY482" s="30"/>
      <c r="BZ482" s="30"/>
      <c r="CA482" s="30"/>
      <c r="CB482" s="30"/>
      <c r="CC482" s="30"/>
      <c r="CD482" s="30"/>
      <c r="CE482" s="30"/>
      <c r="CF482" s="30">
        <v>7</v>
      </c>
      <c r="CG482" s="30"/>
      <c r="CH482" s="30"/>
      <c r="CI482" s="30"/>
      <c r="CJ482" s="30"/>
      <c r="CK482" s="30"/>
      <c r="CL482" s="30"/>
      <c r="CM482" s="30"/>
      <c r="CN482" s="30"/>
      <c r="CO482" s="30"/>
      <c r="CP482" s="30"/>
      <c r="CQ482" s="30"/>
      <c r="CR482" s="30"/>
      <c r="CS482" s="30"/>
      <c r="CT482" s="30"/>
      <c r="CU482" s="30"/>
      <c r="CV482" s="30"/>
      <c r="CW482" s="30"/>
      <c r="CX482" s="30"/>
      <c r="CY482" s="30"/>
      <c r="CZ482" s="30"/>
      <c r="DA482" s="30"/>
      <c r="DB482" s="30"/>
      <c r="DC482" s="30"/>
      <c r="DD482" s="30"/>
      <c r="DE482" s="30"/>
      <c r="DF482" s="30"/>
      <c r="DG482" s="30"/>
      <c r="DH482" s="30"/>
      <c r="DI482" s="30"/>
      <c r="DJ482" s="30"/>
      <c r="DK482" s="30"/>
      <c r="DL482" s="30"/>
      <c r="DM482" s="30"/>
      <c r="DN482" s="30"/>
      <c r="DO482" s="30"/>
      <c r="DP482" s="53">
        <v>0</v>
      </c>
      <c r="DQ482" s="45">
        <v>0</v>
      </c>
      <c r="DR482" s="35">
        <v>0</v>
      </c>
      <c r="DS482" s="70">
        <f>PRODUCT(Таблица1[[#This Row],[РЕЙТИНГ НТЛ]:[РЕГ НТЛ]])</f>
        <v>0</v>
      </c>
      <c r="DT482" s="71">
        <f>SUM(Таблица1[[#This Row],[РЕЙТИНГ DPT]:[РЕЙТИНГ НТЛ]])</f>
        <v>0</v>
      </c>
    </row>
    <row r="483" spans="1:124" x14ac:dyDescent="0.25">
      <c r="A483" s="29">
        <v>130</v>
      </c>
      <c r="B483" s="30" t="s">
        <v>390</v>
      </c>
      <c r="C483" s="18" t="s">
        <v>102</v>
      </c>
      <c r="D483" s="30" t="s">
        <v>103</v>
      </c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30"/>
      <c r="BQ483" s="30"/>
      <c r="BR483" s="30"/>
      <c r="BS483" s="30"/>
      <c r="BT483" s="30"/>
      <c r="BU483" s="30"/>
      <c r="BV483" s="30"/>
      <c r="BW483" s="30"/>
      <c r="BX483" s="30"/>
      <c r="BY483" s="30"/>
      <c r="BZ483" s="30"/>
      <c r="CA483" s="30"/>
      <c r="CB483" s="30"/>
      <c r="CC483" s="30"/>
      <c r="CD483" s="30"/>
      <c r="CE483" s="30"/>
      <c r="CF483" s="30">
        <v>8</v>
      </c>
      <c r="CG483" s="30"/>
      <c r="CH483" s="30"/>
      <c r="CI483" s="30"/>
      <c r="CJ483" s="30"/>
      <c r="CK483" s="30"/>
      <c r="CL483" s="30"/>
      <c r="CM483" s="30"/>
      <c r="CN483" s="30"/>
      <c r="CO483" s="30"/>
      <c r="CP483" s="30"/>
      <c r="CQ483" s="30"/>
      <c r="CR483" s="30"/>
      <c r="CS483" s="30"/>
      <c r="CT483" s="30"/>
      <c r="CU483" s="30"/>
      <c r="CV483" s="30"/>
      <c r="CW483" s="30"/>
      <c r="CX483" s="30"/>
      <c r="CY483" s="30"/>
      <c r="CZ483" s="30"/>
      <c r="DA483" s="30"/>
      <c r="DB483" s="30"/>
      <c r="DC483" s="30"/>
      <c r="DD483" s="30"/>
      <c r="DE483" s="30"/>
      <c r="DF483" s="30"/>
      <c r="DG483" s="30"/>
      <c r="DH483" s="30"/>
      <c r="DI483" s="30"/>
      <c r="DJ483" s="30"/>
      <c r="DK483" s="30"/>
      <c r="DL483" s="30"/>
      <c r="DM483" s="30"/>
      <c r="DN483" s="30"/>
      <c r="DO483" s="30"/>
      <c r="DP483" s="53">
        <v>0</v>
      </c>
      <c r="DQ483" s="45">
        <v>0</v>
      </c>
      <c r="DR483" s="35">
        <v>1</v>
      </c>
      <c r="DS483" s="70">
        <f>PRODUCT(Таблица1[[#This Row],[РЕЙТИНГ НТЛ]:[РЕГ НТЛ]])</f>
        <v>0</v>
      </c>
      <c r="DT483" s="71">
        <f>SUM(Таблица1[[#This Row],[РЕЙТИНГ DPT]:[РЕЙТИНГ НТЛ]])</f>
        <v>0</v>
      </c>
    </row>
    <row r="484" spans="1:124" x14ac:dyDescent="0.25">
      <c r="A484" s="29">
        <v>262</v>
      </c>
      <c r="B484" s="30" t="s">
        <v>391</v>
      </c>
      <c r="C484" s="18" t="s">
        <v>104</v>
      </c>
      <c r="D484" s="30" t="s">
        <v>105</v>
      </c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30"/>
      <c r="BQ484" s="30"/>
      <c r="BR484" s="30"/>
      <c r="BS484" s="30"/>
      <c r="BT484" s="30"/>
      <c r="BU484" s="30"/>
      <c r="BV484" s="30"/>
      <c r="BW484" s="30"/>
      <c r="BX484" s="30"/>
      <c r="BY484" s="30"/>
      <c r="BZ484" s="30"/>
      <c r="CA484" s="30"/>
      <c r="CB484" s="30"/>
      <c r="CC484" s="30"/>
      <c r="CD484" s="30"/>
      <c r="CE484" s="30">
        <v>1</v>
      </c>
      <c r="CF484" s="30"/>
      <c r="CG484" s="30"/>
      <c r="CH484" s="30"/>
      <c r="CI484" s="30"/>
      <c r="CJ484" s="30"/>
      <c r="CK484" s="30"/>
      <c r="CL484" s="30"/>
      <c r="CM484" s="30"/>
      <c r="CN484" s="30"/>
      <c r="CO484" s="30"/>
      <c r="CP484" s="30"/>
      <c r="CQ484" s="30"/>
      <c r="CR484" s="30"/>
      <c r="CS484" s="30"/>
      <c r="CT484" s="30"/>
      <c r="CU484" s="30"/>
      <c r="CV484" s="30"/>
      <c r="CW484" s="30"/>
      <c r="CX484" s="30"/>
      <c r="CY484" s="30"/>
      <c r="CZ484" s="30"/>
      <c r="DA484" s="30"/>
      <c r="DB484" s="30"/>
      <c r="DC484" s="30"/>
      <c r="DD484" s="30"/>
      <c r="DE484" s="30"/>
      <c r="DF484" s="30"/>
      <c r="DG484" s="30"/>
      <c r="DH484" s="30"/>
      <c r="DI484" s="30"/>
      <c r="DJ484" s="30"/>
      <c r="DK484" s="30"/>
      <c r="DL484" s="30"/>
      <c r="DM484" s="30"/>
      <c r="DN484" s="30"/>
      <c r="DO484" s="30"/>
      <c r="DP484" s="53">
        <v>3</v>
      </c>
      <c r="DQ484" s="45">
        <v>0</v>
      </c>
      <c r="DR484" s="19">
        <v>1</v>
      </c>
      <c r="DS484" s="32">
        <f>PRODUCT(Таблица1[[#This Row],[РЕЙТИНГ НТЛ]:[РЕГ НТЛ]])</f>
        <v>0</v>
      </c>
      <c r="DT484" s="67">
        <f>SUM(Таблица1[[#This Row],[РЕЙТИНГ DPT]:[РЕЙТИНГ НТЛ]])</f>
        <v>3</v>
      </c>
    </row>
    <row r="485" spans="1:124" x14ac:dyDescent="0.25">
      <c r="A485" s="33">
        <v>164</v>
      </c>
      <c r="B485" s="34" t="s">
        <v>376</v>
      </c>
      <c r="C485" s="18" t="s">
        <v>102</v>
      </c>
      <c r="D485" s="34" t="s">
        <v>103</v>
      </c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  <c r="BU485" s="34"/>
      <c r="BV485" s="34"/>
      <c r="BW485" s="34"/>
      <c r="BX485" s="34"/>
      <c r="BY485" s="34"/>
      <c r="BZ485" s="34"/>
      <c r="CA485" s="34"/>
      <c r="CB485" s="34"/>
      <c r="CC485" s="34"/>
      <c r="CD485" s="34"/>
      <c r="CE485" s="34">
        <v>2</v>
      </c>
      <c r="CF485" s="34"/>
      <c r="CG485" s="34"/>
      <c r="CH485" s="34"/>
      <c r="CI485" s="34"/>
      <c r="CJ485" s="34"/>
      <c r="CK485" s="34"/>
      <c r="CL485" s="34"/>
      <c r="CM485" s="34"/>
      <c r="CN485" s="34"/>
      <c r="CO485" s="34"/>
      <c r="CP485" s="34"/>
      <c r="CQ485" s="34"/>
      <c r="CR485" s="34"/>
      <c r="CS485" s="34"/>
      <c r="CT485" s="34"/>
      <c r="CU485" s="34"/>
      <c r="CV485" s="34"/>
      <c r="CW485" s="34"/>
      <c r="CX485" s="34"/>
      <c r="CY485" s="34"/>
      <c r="CZ485" s="34"/>
      <c r="DA485" s="34"/>
      <c r="DB485" s="34"/>
      <c r="DC485" s="34"/>
      <c r="DD485" s="34"/>
      <c r="DE485" s="34"/>
      <c r="DF485" s="34"/>
      <c r="DG485" s="34"/>
      <c r="DH485" s="34"/>
      <c r="DI485" s="34"/>
      <c r="DJ485" s="34"/>
      <c r="DK485" s="34"/>
      <c r="DL485" s="34"/>
      <c r="DM485" s="34"/>
      <c r="DN485" s="34"/>
      <c r="DO485" s="34"/>
      <c r="DP485" s="53">
        <v>2</v>
      </c>
      <c r="DQ485" s="81">
        <v>0</v>
      </c>
      <c r="DR485" s="35">
        <v>1</v>
      </c>
      <c r="DS485" s="36">
        <f>PRODUCT(Таблица1[[#This Row],[РЕЙТИНГ НТЛ]:[РЕГ НТЛ]])</f>
        <v>0</v>
      </c>
      <c r="DT485" s="67">
        <f>SUM(Таблица1[[#This Row],[РЕЙТИНГ DPT]:[РЕЙТИНГ НТЛ]])</f>
        <v>2</v>
      </c>
    </row>
    <row r="486" spans="1:124" x14ac:dyDescent="0.25">
      <c r="A486" s="29">
        <v>149</v>
      </c>
      <c r="B486" s="34" t="s">
        <v>379</v>
      </c>
      <c r="C486" s="18" t="s">
        <v>102</v>
      </c>
      <c r="D486" s="30" t="s">
        <v>103</v>
      </c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30"/>
      <c r="BQ486" s="30"/>
      <c r="BR486" s="30"/>
      <c r="BS486" s="30"/>
      <c r="BT486" s="30"/>
      <c r="BU486" s="30"/>
      <c r="BV486" s="30"/>
      <c r="BW486" s="30"/>
      <c r="BX486" s="30"/>
      <c r="BY486" s="30"/>
      <c r="BZ486" s="30"/>
      <c r="CA486" s="30"/>
      <c r="CB486" s="30"/>
      <c r="CC486" s="30"/>
      <c r="CD486" s="30"/>
      <c r="CE486" s="30">
        <v>3</v>
      </c>
      <c r="CF486" s="30"/>
      <c r="CG486" s="30"/>
      <c r="CH486" s="30"/>
      <c r="CI486" s="30"/>
      <c r="CJ486" s="30"/>
      <c r="CK486" s="30"/>
      <c r="CL486" s="30"/>
      <c r="CM486" s="30"/>
      <c r="CN486" s="30"/>
      <c r="CO486" s="30"/>
      <c r="CP486" s="30"/>
      <c r="CQ486" s="30"/>
      <c r="CR486" s="30"/>
      <c r="CS486" s="30"/>
      <c r="CT486" s="30"/>
      <c r="CU486" s="30"/>
      <c r="CV486" s="30"/>
      <c r="CW486" s="30"/>
      <c r="CX486" s="30"/>
      <c r="CY486" s="30"/>
      <c r="CZ486" s="30"/>
      <c r="DA486" s="30"/>
      <c r="DB486" s="30"/>
      <c r="DC486" s="30"/>
      <c r="DD486" s="30"/>
      <c r="DE486" s="30"/>
      <c r="DF486" s="30"/>
      <c r="DG486" s="30"/>
      <c r="DH486" s="30"/>
      <c r="DI486" s="30"/>
      <c r="DJ486" s="30"/>
      <c r="DK486" s="30"/>
      <c r="DL486" s="30"/>
      <c r="DM486" s="30"/>
      <c r="DN486" s="30"/>
      <c r="DO486" s="30"/>
      <c r="DP486" s="53">
        <v>2</v>
      </c>
      <c r="DQ486" s="45">
        <v>0</v>
      </c>
      <c r="DR486" s="35">
        <v>1</v>
      </c>
      <c r="DS486" s="32">
        <f>PRODUCT(Таблица1[[#This Row],[РЕЙТИНГ НТЛ]:[РЕГ НТЛ]])</f>
        <v>0</v>
      </c>
      <c r="DT486" s="67">
        <f>SUM(Таблица1[[#This Row],[РЕЙТИНГ DPT]:[РЕЙТИНГ НТЛ]])</f>
        <v>2</v>
      </c>
    </row>
    <row r="487" spans="1:124" x14ac:dyDescent="0.25">
      <c r="A487" s="33">
        <v>142</v>
      </c>
      <c r="B487" s="34" t="s">
        <v>377</v>
      </c>
      <c r="C487" s="18" t="s">
        <v>102</v>
      </c>
      <c r="D487" s="34" t="s">
        <v>103</v>
      </c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  <c r="BU487" s="34"/>
      <c r="BV487" s="34"/>
      <c r="BW487" s="34"/>
      <c r="BX487" s="34"/>
      <c r="BY487" s="34"/>
      <c r="BZ487" s="34"/>
      <c r="CA487" s="34"/>
      <c r="CB487" s="34"/>
      <c r="CC487" s="34"/>
      <c r="CD487" s="34"/>
      <c r="CE487" s="34">
        <v>4</v>
      </c>
      <c r="CF487" s="34"/>
      <c r="CG487" s="34"/>
      <c r="CH487" s="34"/>
      <c r="CI487" s="34"/>
      <c r="CJ487" s="34"/>
      <c r="CK487" s="34"/>
      <c r="CL487" s="34"/>
      <c r="CM487" s="34"/>
      <c r="CN487" s="34"/>
      <c r="CO487" s="34"/>
      <c r="CP487" s="34"/>
      <c r="CQ487" s="34"/>
      <c r="CR487" s="34"/>
      <c r="CS487" s="34"/>
      <c r="CT487" s="34"/>
      <c r="CU487" s="34"/>
      <c r="CV487" s="34"/>
      <c r="CW487" s="34"/>
      <c r="CX487" s="34"/>
      <c r="CY487" s="34"/>
      <c r="CZ487" s="34"/>
      <c r="DA487" s="34"/>
      <c r="DB487" s="34"/>
      <c r="DC487" s="34"/>
      <c r="DD487" s="34"/>
      <c r="DE487" s="34"/>
      <c r="DF487" s="34"/>
      <c r="DG487" s="34"/>
      <c r="DH487" s="34"/>
      <c r="DI487" s="34"/>
      <c r="DJ487" s="34"/>
      <c r="DK487" s="34"/>
      <c r="DL487" s="34"/>
      <c r="DM487" s="34"/>
      <c r="DN487" s="34"/>
      <c r="DO487" s="34"/>
      <c r="DP487" s="53">
        <v>1</v>
      </c>
      <c r="DQ487" s="81">
        <v>0</v>
      </c>
      <c r="DR487" s="35">
        <v>1</v>
      </c>
      <c r="DS487" s="36">
        <f>PRODUCT(Таблица1[[#This Row],[РЕЙТИНГ НТЛ]:[РЕГ НТЛ]])</f>
        <v>0</v>
      </c>
      <c r="DT487" s="67">
        <f>SUM(Таблица1[[#This Row],[РЕЙТИНГ DPT]:[РЕЙТИНГ НТЛ]])</f>
        <v>1</v>
      </c>
    </row>
    <row r="488" spans="1:124" x14ac:dyDescent="0.25">
      <c r="A488" s="29">
        <v>169</v>
      </c>
      <c r="B488" s="30" t="s">
        <v>381</v>
      </c>
      <c r="C488" s="18" t="s">
        <v>102</v>
      </c>
      <c r="D488" s="30" t="s">
        <v>103</v>
      </c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30"/>
      <c r="BQ488" s="30"/>
      <c r="BR488" s="30"/>
      <c r="BS488" s="30"/>
      <c r="BT488" s="30"/>
      <c r="BU488" s="30"/>
      <c r="BV488" s="30"/>
      <c r="BW488" s="30"/>
      <c r="BX488" s="30"/>
      <c r="BY488" s="30"/>
      <c r="BZ488" s="30"/>
      <c r="CA488" s="30"/>
      <c r="CB488" s="30"/>
      <c r="CC488" s="30"/>
      <c r="CD488" s="30"/>
      <c r="CE488" s="30">
        <v>5</v>
      </c>
      <c r="CF488" s="30"/>
      <c r="CG488" s="30"/>
      <c r="CH488" s="30"/>
      <c r="CI488" s="30"/>
      <c r="CJ488" s="30"/>
      <c r="CK488" s="30"/>
      <c r="CL488" s="30"/>
      <c r="CM488" s="30"/>
      <c r="CN488" s="30"/>
      <c r="CO488" s="30"/>
      <c r="CP488" s="30"/>
      <c r="CQ488" s="30"/>
      <c r="CR488" s="30"/>
      <c r="CS488" s="30"/>
      <c r="CT488" s="30"/>
      <c r="CU488" s="30"/>
      <c r="CV488" s="30"/>
      <c r="CW488" s="30"/>
      <c r="CX488" s="30"/>
      <c r="CY488" s="30"/>
      <c r="CZ488" s="30"/>
      <c r="DA488" s="30"/>
      <c r="DB488" s="30"/>
      <c r="DC488" s="30"/>
      <c r="DD488" s="30"/>
      <c r="DE488" s="30"/>
      <c r="DF488" s="30"/>
      <c r="DG488" s="30"/>
      <c r="DH488" s="30"/>
      <c r="DI488" s="30"/>
      <c r="DJ488" s="30"/>
      <c r="DK488" s="30"/>
      <c r="DL488" s="30"/>
      <c r="DM488" s="30"/>
      <c r="DN488" s="30"/>
      <c r="DO488" s="30"/>
      <c r="DP488" s="53">
        <v>1</v>
      </c>
      <c r="DQ488" s="45">
        <v>0</v>
      </c>
      <c r="DR488" s="35">
        <v>1</v>
      </c>
      <c r="DS488" s="32">
        <f>PRODUCT(Таблица1[[#This Row],[РЕЙТИНГ НТЛ]:[РЕГ НТЛ]])</f>
        <v>0</v>
      </c>
      <c r="DT488" s="67">
        <f>SUM(Таблица1[[#This Row],[РЕЙТИНГ DPT]:[РЕЙТИНГ НТЛ]])</f>
        <v>1</v>
      </c>
    </row>
    <row r="489" spans="1:124" x14ac:dyDescent="0.25">
      <c r="A489" s="33">
        <v>128</v>
      </c>
      <c r="B489" s="34" t="s">
        <v>392</v>
      </c>
      <c r="C489" s="18" t="s">
        <v>104</v>
      </c>
      <c r="D489" s="34" t="s">
        <v>105</v>
      </c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  <c r="BU489" s="34"/>
      <c r="BV489" s="34"/>
      <c r="BW489" s="34"/>
      <c r="BX489" s="34"/>
      <c r="BY489" s="34"/>
      <c r="BZ489" s="34"/>
      <c r="CA489" s="34"/>
      <c r="CB489" s="34"/>
      <c r="CC489" s="34"/>
      <c r="CD489" s="34"/>
      <c r="CE489" s="34">
        <v>6</v>
      </c>
      <c r="CF489" s="34"/>
      <c r="CG489" s="34"/>
      <c r="CH489" s="34"/>
      <c r="CI489" s="34"/>
      <c r="CJ489" s="34"/>
      <c r="CK489" s="34"/>
      <c r="CL489" s="34"/>
      <c r="CM489" s="34"/>
      <c r="CN489" s="34"/>
      <c r="CO489" s="34"/>
      <c r="CP489" s="34"/>
      <c r="CQ489" s="34"/>
      <c r="CR489" s="34"/>
      <c r="CS489" s="34"/>
      <c r="CT489" s="34"/>
      <c r="CU489" s="34"/>
      <c r="CV489" s="34"/>
      <c r="CW489" s="34"/>
      <c r="CX489" s="34"/>
      <c r="CY489" s="34"/>
      <c r="CZ489" s="34"/>
      <c r="DA489" s="34"/>
      <c r="DB489" s="34"/>
      <c r="DC489" s="34"/>
      <c r="DD489" s="34"/>
      <c r="DE489" s="34"/>
      <c r="DF489" s="34"/>
      <c r="DG489" s="34"/>
      <c r="DH489" s="34"/>
      <c r="DI489" s="34"/>
      <c r="DJ489" s="34"/>
      <c r="DK489" s="34"/>
      <c r="DL489" s="34"/>
      <c r="DM489" s="34"/>
      <c r="DN489" s="34"/>
      <c r="DO489" s="34"/>
      <c r="DP489" s="53">
        <v>1</v>
      </c>
      <c r="DQ489" s="48">
        <v>0</v>
      </c>
      <c r="DR489" s="19">
        <v>1</v>
      </c>
      <c r="DS489" s="36">
        <f>PRODUCT(Таблица1[[#This Row],[РЕЙТИНГ НТЛ]:[РЕГ НТЛ]])</f>
        <v>0</v>
      </c>
      <c r="DT489" s="67">
        <f>SUM(Таблица1[[#This Row],[РЕЙТИНГ DPT]:[РЕЙТИНГ НТЛ]])</f>
        <v>1</v>
      </c>
    </row>
    <row r="490" spans="1:124" x14ac:dyDescent="0.25">
      <c r="A490" s="29">
        <v>139</v>
      </c>
      <c r="B490" s="30" t="s">
        <v>371</v>
      </c>
      <c r="C490" s="18" t="s">
        <v>106</v>
      </c>
      <c r="D490" s="30" t="s">
        <v>198</v>
      </c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30"/>
      <c r="BQ490" s="30"/>
      <c r="BR490" s="30"/>
      <c r="BS490" s="30"/>
      <c r="BT490" s="30"/>
      <c r="BU490" s="30"/>
      <c r="BV490" s="30"/>
      <c r="BW490" s="30"/>
      <c r="BX490" s="30"/>
      <c r="BY490" s="30"/>
      <c r="BZ490" s="30"/>
      <c r="CA490" s="30"/>
      <c r="CB490" s="30"/>
      <c r="CC490" s="30"/>
      <c r="CD490" s="30"/>
      <c r="CE490" s="30">
        <v>7</v>
      </c>
      <c r="CF490" s="30"/>
      <c r="CG490" s="30"/>
      <c r="CH490" s="30"/>
      <c r="CI490" s="30"/>
      <c r="CJ490" s="30"/>
      <c r="CK490" s="30"/>
      <c r="CL490" s="30"/>
      <c r="CM490" s="30"/>
      <c r="CN490" s="30"/>
      <c r="CO490" s="30"/>
      <c r="CP490" s="30"/>
      <c r="CQ490" s="30"/>
      <c r="CR490" s="30"/>
      <c r="CS490" s="30"/>
      <c r="CT490" s="30"/>
      <c r="CU490" s="30"/>
      <c r="CV490" s="30"/>
      <c r="CW490" s="30"/>
      <c r="CX490" s="30"/>
      <c r="CY490" s="30"/>
      <c r="CZ490" s="30"/>
      <c r="DA490" s="30"/>
      <c r="DB490" s="30"/>
      <c r="DC490" s="30"/>
      <c r="DD490" s="30"/>
      <c r="DE490" s="30"/>
      <c r="DF490" s="30"/>
      <c r="DG490" s="30"/>
      <c r="DH490" s="30"/>
      <c r="DI490" s="30"/>
      <c r="DJ490" s="30"/>
      <c r="DK490" s="30"/>
      <c r="DL490" s="30"/>
      <c r="DM490" s="30"/>
      <c r="DN490" s="30"/>
      <c r="DO490" s="30"/>
      <c r="DP490" s="53">
        <v>0</v>
      </c>
      <c r="DQ490" s="46">
        <v>0</v>
      </c>
      <c r="DR490" s="35">
        <v>0</v>
      </c>
      <c r="DS490" s="70">
        <f>PRODUCT(Таблица1[[#This Row],[РЕЙТИНГ НТЛ]:[РЕГ НТЛ]])</f>
        <v>0</v>
      </c>
      <c r="DT490" s="71">
        <f>SUM(Таблица1[[#This Row],[РЕЙТИНГ DPT]:[РЕЙТИНГ НТЛ]])</f>
        <v>0</v>
      </c>
    </row>
    <row r="491" spans="1:124" x14ac:dyDescent="0.25">
      <c r="A491" s="33">
        <v>160</v>
      </c>
      <c r="B491" s="18" t="s">
        <v>422</v>
      </c>
      <c r="C491" s="18" t="s">
        <v>102</v>
      </c>
      <c r="D491" s="34" t="s">
        <v>103</v>
      </c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  <c r="BU491" s="34"/>
      <c r="BV491" s="34"/>
      <c r="BW491" s="34"/>
      <c r="BX491" s="34"/>
      <c r="BY491" s="34"/>
      <c r="BZ491" s="34"/>
      <c r="CA491" s="34"/>
      <c r="CB491" s="34"/>
      <c r="CC491" s="34"/>
      <c r="CD491" s="34">
        <v>1</v>
      </c>
      <c r="CE491" s="34"/>
      <c r="CF491" s="34"/>
      <c r="CG491" s="34"/>
      <c r="CH491" s="34"/>
      <c r="CI491" s="34"/>
      <c r="CJ491" s="34"/>
      <c r="CK491" s="34"/>
      <c r="CL491" s="34"/>
      <c r="CM491" s="34"/>
      <c r="CN491" s="34"/>
      <c r="CO491" s="34"/>
      <c r="CP491" s="34"/>
      <c r="CQ491" s="34"/>
      <c r="CR491" s="34"/>
      <c r="CS491" s="34"/>
      <c r="CT491" s="34"/>
      <c r="CU491" s="34"/>
      <c r="CV491" s="34"/>
      <c r="CW491" s="34"/>
      <c r="CX491" s="34"/>
      <c r="CY491" s="34"/>
      <c r="CZ491" s="34"/>
      <c r="DA491" s="34"/>
      <c r="DB491" s="34"/>
      <c r="DC491" s="34"/>
      <c r="DD491" s="34"/>
      <c r="DE491" s="34"/>
      <c r="DF491" s="34"/>
      <c r="DG491" s="34"/>
      <c r="DH491" s="34"/>
      <c r="DI491" s="34"/>
      <c r="DJ491" s="34"/>
      <c r="DK491" s="34"/>
      <c r="DL491" s="34"/>
      <c r="DM491" s="34"/>
      <c r="DN491" s="34"/>
      <c r="DO491" s="34"/>
      <c r="DP491" s="53">
        <v>6</v>
      </c>
      <c r="DQ491" s="48">
        <v>0</v>
      </c>
      <c r="DR491" s="35">
        <v>1</v>
      </c>
      <c r="DS491" s="36">
        <f>PRODUCT(Таблица1[[#This Row],[РЕЙТИНГ НТЛ]:[РЕГ НТЛ]])</f>
        <v>0</v>
      </c>
      <c r="DT491" s="67">
        <f>SUM(Таблица1[[#This Row],[РЕЙТИНГ DPT]:[РЕЙТИНГ НТЛ]])</f>
        <v>6</v>
      </c>
    </row>
    <row r="492" spans="1:124" x14ac:dyDescent="0.25">
      <c r="A492" s="33">
        <v>142</v>
      </c>
      <c r="B492" s="18" t="s">
        <v>419</v>
      </c>
      <c r="C492" s="18" t="s">
        <v>102</v>
      </c>
      <c r="D492" s="34" t="s">
        <v>103</v>
      </c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  <c r="BU492" s="34"/>
      <c r="BV492" s="34"/>
      <c r="BW492" s="34"/>
      <c r="BX492" s="34"/>
      <c r="BY492" s="34"/>
      <c r="BZ492" s="34"/>
      <c r="CA492" s="34"/>
      <c r="CB492" s="34"/>
      <c r="CC492" s="34"/>
      <c r="CD492" s="34">
        <v>2</v>
      </c>
      <c r="CE492" s="34"/>
      <c r="CF492" s="34"/>
      <c r="CG492" s="34"/>
      <c r="CH492" s="34"/>
      <c r="CI492" s="34"/>
      <c r="CJ492" s="34"/>
      <c r="CK492" s="34"/>
      <c r="CL492" s="34"/>
      <c r="CM492" s="34"/>
      <c r="CN492" s="34"/>
      <c r="CO492" s="34"/>
      <c r="CP492" s="34"/>
      <c r="CQ492" s="34"/>
      <c r="CR492" s="34"/>
      <c r="CS492" s="34"/>
      <c r="CT492" s="34"/>
      <c r="CU492" s="34"/>
      <c r="CV492" s="34"/>
      <c r="CW492" s="34"/>
      <c r="CX492" s="34"/>
      <c r="CY492" s="34"/>
      <c r="CZ492" s="34"/>
      <c r="DA492" s="34"/>
      <c r="DB492" s="34"/>
      <c r="DC492" s="34"/>
      <c r="DD492" s="34"/>
      <c r="DE492" s="34"/>
      <c r="DF492" s="34"/>
      <c r="DG492" s="34"/>
      <c r="DH492" s="34"/>
      <c r="DI492" s="34"/>
      <c r="DJ492" s="34"/>
      <c r="DK492" s="34"/>
      <c r="DL492" s="34"/>
      <c r="DM492" s="34"/>
      <c r="DN492" s="34"/>
      <c r="DO492" s="34"/>
      <c r="DP492" s="53">
        <v>4</v>
      </c>
      <c r="DQ492" s="81">
        <v>0</v>
      </c>
      <c r="DR492" s="35">
        <v>1</v>
      </c>
      <c r="DS492" s="36">
        <f>PRODUCT(Таблица1[[#This Row],[РЕЙТИНГ НТЛ]:[РЕГ НТЛ]])</f>
        <v>0</v>
      </c>
      <c r="DT492" s="67">
        <f>SUM(Таблица1[[#This Row],[РЕЙТИНГ DPT]:[РЕЙТИНГ НТЛ]])</f>
        <v>4</v>
      </c>
    </row>
    <row r="493" spans="1:124" x14ac:dyDescent="0.25">
      <c r="A493" s="33">
        <v>146</v>
      </c>
      <c r="B493" s="18" t="s">
        <v>425</v>
      </c>
      <c r="C493" s="18" t="s">
        <v>102</v>
      </c>
      <c r="D493" s="34" t="s">
        <v>103</v>
      </c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  <c r="BU493" s="34"/>
      <c r="BV493" s="34"/>
      <c r="BW493" s="34"/>
      <c r="BX493" s="34"/>
      <c r="BY493" s="34"/>
      <c r="BZ493" s="34"/>
      <c r="CA493" s="34"/>
      <c r="CB493" s="34"/>
      <c r="CC493" s="34"/>
      <c r="CD493" s="34">
        <v>3</v>
      </c>
      <c r="CE493" s="34"/>
      <c r="CF493" s="34"/>
      <c r="CG493" s="34"/>
      <c r="CH493" s="34"/>
      <c r="CI493" s="34"/>
      <c r="CJ493" s="34"/>
      <c r="CK493" s="34"/>
      <c r="CL493" s="34"/>
      <c r="CM493" s="34"/>
      <c r="CN493" s="34"/>
      <c r="CO493" s="34"/>
      <c r="CP493" s="34"/>
      <c r="CQ493" s="34"/>
      <c r="CR493" s="34"/>
      <c r="CS493" s="34"/>
      <c r="CT493" s="34"/>
      <c r="CU493" s="34"/>
      <c r="CV493" s="34"/>
      <c r="CW493" s="34"/>
      <c r="CX493" s="34"/>
      <c r="CY493" s="34"/>
      <c r="CZ493" s="34"/>
      <c r="DA493" s="34"/>
      <c r="DB493" s="34"/>
      <c r="DC493" s="34"/>
      <c r="DD493" s="34"/>
      <c r="DE493" s="34"/>
      <c r="DF493" s="34"/>
      <c r="DG493" s="34"/>
      <c r="DH493" s="34"/>
      <c r="DI493" s="34"/>
      <c r="DJ493" s="34"/>
      <c r="DK493" s="34"/>
      <c r="DL493" s="34"/>
      <c r="DM493" s="34"/>
      <c r="DN493" s="34"/>
      <c r="DO493" s="34"/>
      <c r="DP493" s="53">
        <v>4</v>
      </c>
      <c r="DQ493" s="81">
        <v>0</v>
      </c>
      <c r="DR493" s="35">
        <v>1</v>
      </c>
      <c r="DS493" s="36">
        <f>PRODUCT(Таблица1[[#This Row],[РЕЙТИНГ НТЛ]:[РЕГ НТЛ]])</f>
        <v>0</v>
      </c>
      <c r="DT493" s="67">
        <f>SUM(Таблица1[[#This Row],[РЕЙТИНГ DPT]:[РЕЙТИНГ НТЛ]])</f>
        <v>4</v>
      </c>
    </row>
    <row r="494" spans="1:124" x14ac:dyDescent="0.25">
      <c r="A494" s="29">
        <v>148</v>
      </c>
      <c r="B494" s="30" t="s">
        <v>374</v>
      </c>
      <c r="C494" s="18" t="s">
        <v>102</v>
      </c>
      <c r="D494" s="30" t="s">
        <v>103</v>
      </c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30"/>
      <c r="BQ494" s="30"/>
      <c r="BR494" s="30"/>
      <c r="BS494" s="30"/>
      <c r="BT494" s="30"/>
      <c r="BU494" s="30"/>
      <c r="BV494" s="30"/>
      <c r="BW494" s="30"/>
      <c r="BX494" s="30"/>
      <c r="BY494" s="30"/>
      <c r="BZ494" s="30"/>
      <c r="CA494" s="30"/>
      <c r="CB494" s="30"/>
      <c r="CC494" s="30">
        <v>1</v>
      </c>
      <c r="CD494" s="30"/>
      <c r="CE494" s="30"/>
      <c r="CF494" s="30"/>
      <c r="CG494" s="30"/>
      <c r="CH494" s="30"/>
      <c r="CI494" s="30"/>
      <c r="CJ494" s="30"/>
      <c r="CK494" s="30"/>
      <c r="CL494" s="30"/>
      <c r="CM494" s="30"/>
      <c r="CN494" s="30"/>
      <c r="CO494" s="30"/>
      <c r="CP494" s="30"/>
      <c r="CQ494" s="30"/>
      <c r="CR494" s="30"/>
      <c r="CS494" s="30"/>
      <c r="CT494" s="30"/>
      <c r="CU494" s="30"/>
      <c r="CV494" s="30"/>
      <c r="CW494" s="30"/>
      <c r="CX494" s="30"/>
      <c r="CY494" s="30"/>
      <c r="CZ494" s="30"/>
      <c r="DA494" s="30"/>
      <c r="DB494" s="30"/>
      <c r="DC494" s="30"/>
      <c r="DD494" s="30"/>
      <c r="DE494" s="30"/>
      <c r="DF494" s="30"/>
      <c r="DG494" s="30"/>
      <c r="DH494" s="30"/>
      <c r="DI494" s="30"/>
      <c r="DJ494" s="30"/>
      <c r="DK494" s="30"/>
      <c r="DL494" s="30"/>
      <c r="DM494" s="30"/>
      <c r="DN494" s="30"/>
      <c r="DO494" s="30"/>
      <c r="DP494" s="53">
        <v>3</v>
      </c>
      <c r="DQ494" s="45">
        <v>0</v>
      </c>
      <c r="DR494" s="19">
        <v>1</v>
      </c>
      <c r="DS494" s="32">
        <f>PRODUCT(Таблица1[[#This Row],[РЕЙТИНГ НТЛ]:[РЕГ НТЛ]])</f>
        <v>0</v>
      </c>
      <c r="DT494" s="67">
        <f>SUM(Таблица1[[#This Row],[РЕЙТИНГ DPT]:[РЕЙТИНГ НТЛ]])</f>
        <v>3</v>
      </c>
    </row>
    <row r="495" spans="1:124" x14ac:dyDescent="0.25">
      <c r="A495" s="29">
        <v>262</v>
      </c>
      <c r="B495" s="30" t="s">
        <v>391</v>
      </c>
      <c r="C495" s="18" t="s">
        <v>104</v>
      </c>
      <c r="D495" s="30" t="s">
        <v>105</v>
      </c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30"/>
      <c r="BQ495" s="30"/>
      <c r="BR495" s="30"/>
      <c r="BS495" s="30"/>
      <c r="BT495" s="30"/>
      <c r="BU495" s="30"/>
      <c r="BV495" s="30"/>
      <c r="BW495" s="30"/>
      <c r="BX495" s="30"/>
      <c r="BY495" s="30"/>
      <c r="BZ495" s="30"/>
      <c r="CA495" s="30"/>
      <c r="CB495" s="30"/>
      <c r="CC495" s="30">
        <v>2</v>
      </c>
      <c r="CD495" s="30"/>
      <c r="CE495" s="30"/>
      <c r="CF495" s="30"/>
      <c r="CG495" s="30"/>
      <c r="CH495" s="30"/>
      <c r="CI495" s="30"/>
      <c r="CJ495" s="30"/>
      <c r="CK495" s="30"/>
      <c r="CL495" s="30"/>
      <c r="CM495" s="30"/>
      <c r="CN495" s="30"/>
      <c r="CO495" s="30"/>
      <c r="CP495" s="30"/>
      <c r="CQ495" s="30"/>
      <c r="CR495" s="30"/>
      <c r="CS495" s="30"/>
      <c r="CT495" s="30"/>
      <c r="CU495" s="30"/>
      <c r="CV495" s="30"/>
      <c r="CW495" s="30"/>
      <c r="CX495" s="30"/>
      <c r="CY495" s="30"/>
      <c r="CZ495" s="30"/>
      <c r="DA495" s="30"/>
      <c r="DB495" s="30"/>
      <c r="DC495" s="30"/>
      <c r="DD495" s="30"/>
      <c r="DE495" s="30"/>
      <c r="DF495" s="30"/>
      <c r="DG495" s="30"/>
      <c r="DH495" s="30"/>
      <c r="DI495" s="30"/>
      <c r="DJ495" s="30"/>
      <c r="DK495" s="30"/>
      <c r="DL495" s="30"/>
      <c r="DM495" s="30"/>
      <c r="DN495" s="30"/>
      <c r="DO495" s="30"/>
      <c r="DP495" s="53">
        <v>2</v>
      </c>
      <c r="DQ495" s="45">
        <v>0</v>
      </c>
      <c r="DR495" s="19">
        <v>1</v>
      </c>
      <c r="DS495" s="32">
        <f>PRODUCT(Таблица1[[#This Row],[РЕЙТИНГ НТЛ]:[РЕГ НТЛ]])</f>
        <v>0</v>
      </c>
      <c r="DT495" s="67">
        <f>SUM(Таблица1[[#This Row],[РЕЙТИНГ DPT]:[РЕЙТИНГ НТЛ]])</f>
        <v>2</v>
      </c>
    </row>
    <row r="496" spans="1:124" x14ac:dyDescent="0.25">
      <c r="A496" s="29">
        <v>153</v>
      </c>
      <c r="B496" s="30" t="s">
        <v>388</v>
      </c>
      <c r="C496" s="18" t="s">
        <v>102</v>
      </c>
      <c r="D496" s="30" t="s">
        <v>202</v>
      </c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30"/>
      <c r="BQ496" s="30"/>
      <c r="BR496" s="30"/>
      <c r="BS496" s="30"/>
      <c r="BT496" s="30"/>
      <c r="BU496" s="30"/>
      <c r="BV496" s="30"/>
      <c r="BW496" s="30"/>
      <c r="BX496" s="30"/>
      <c r="BY496" s="30"/>
      <c r="BZ496" s="30"/>
      <c r="CA496" s="30"/>
      <c r="CB496" s="30"/>
      <c r="CC496" s="30">
        <v>3</v>
      </c>
      <c r="CD496" s="30"/>
      <c r="CE496" s="30"/>
      <c r="CF496" s="30"/>
      <c r="CG496" s="30"/>
      <c r="CH496" s="30"/>
      <c r="CI496" s="30"/>
      <c r="CJ496" s="30"/>
      <c r="CK496" s="30"/>
      <c r="CL496" s="30"/>
      <c r="CM496" s="30"/>
      <c r="CN496" s="30"/>
      <c r="CO496" s="30"/>
      <c r="CP496" s="30"/>
      <c r="CQ496" s="30"/>
      <c r="CR496" s="30"/>
      <c r="CS496" s="30"/>
      <c r="CT496" s="30"/>
      <c r="CU496" s="30"/>
      <c r="CV496" s="30"/>
      <c r="CW496" s="30"/>
      <c r="CX496" s="30"/>
      <c r="CY496" s="30"/>
      <c r="CZ496" s="30"/>
      <c r="DA496" s="30"/>
      <c r="DB496" s="30"/>
      <c r="DC496" s="30"/>
      <c r="DD496" s="30"/>
      <c r="DE496" s="30"/>
      <c r="DF496" s="30"/>
      <c r="DG496" s="30"/>
      <c r="DH496" s="30"/>
      <c r="DI496" s="30"/>
      <c r="DJ496" s="30"/>
      <c r="DK496" s="30"/>
      <c r="DL496" s="30"/>
      <c r="DM496" s="30"/>
      <c r="DN496" s="30"/>
      <c r="DO496" s="30"/>
      <c r="DP496" s="53">
        <v>2</v>
      </c>
      <c r="DQ496" s="45">
        <v>0</v>
      </c>
      <c r="DR496" s="35">
        <v>1</v>
      </c>
      <c r="DS496" s="32">
        <f>PRODUCT(Таблица1[[#This Row],[РЕЙТИНГ НТЛ]:[РЕГ НТЛ]])</f>
        <v>0</v>
      </c>
      <c r="DT496" s="67">
        <f>SUM(Таблица1[[#This Row],[РЕЙТИНГ DPT]:[РЕЙТИНГ НТЛ]])</f>
        <v>2</v>
      </c>
    </row>
    <row r="497" spans="1:124" x14ac:dyDescent="0.25">
      <c r="A497" s="29">
        <v>157</v>
      </c>
      <c r="B497" s="30" t="s">
        <v>378</v>
      </c>
      <c r="C497" s="18" t="s">
        <v>102</v>
      </c>
      <c r="D497" s="30" t="s">
        <v>103</v>
      </c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30"/>
      <c r="BQ497" s="30"/>
      <c r="BR497" s="30"/>
      <c r="BS497" s="30"/>
      <c r="BT497" s="30"/>
      <c r="BU497" s="30"/>
      <c r="BV497" s="30"/>
      <c r="BW497" s="30"/>
      <c r="BX497" s="30"/>
      <c r="BY497" s="30"/>
      <c r="BZ497" s="30"/>
      <c r="CA497" s="30"/>
      <c r="CB497" s="30"/>
      <c r="CC497" s="30">
        <v>4</v>
      </c>
      <c r="CD497" s="30"/>
      <c r="CE497" s="30"/>
      <c r="CF497" s="30"/>
      <c r="CG497" s="30"/>
      <c r="CH497" s="30"/>
      <c r="CI497" s="30"/>
      <c r="CJ497" s="30"/>
      <c r="CK497" s="30"/>
      <c r="CL497" s="30"/>
      <c r="CM497" s="30"/>
      <c r="CN497" s="30"/>
      <c r="CO497" s="30"/>
      <c r="CP497" s="30"/>
      <c r="CQ497" s="30"/>
      <c r="CR497" s="30"/>
      <c r="CS497" s="30"/>
      <c r="CT497" s="30"/>
      <c r="CU497" s="30"/>
      <c r="CV497" s="30"/>
      <c r="CW497" s="30"/>
      <c r="CX497" s="30"/>
      <c r="CY497" s="30"/>
      <c r="CZ497" s="30"/>
      <c r="DA497" s="30"/>
      <c r="DB497" s="30"/>
      <c r="DC497" s="30"/>
      <c r="DD497" s="30"/>
      <c r="DE497" s="30"/>
      <c r="DF497" s="30"/>
      <c r="DG497" s="30"/>
      <c r="DH497" s="30"/>
      <c r="DI497" s="30"/>
      <c r="DJ497" s="30"/>
      <c r="DK497" s="30"/>
      <c r="DL497" s="30"/>
      <c r="DM497" s="30"/>
      <c r="DN497" s="30"/>
      <c r="DO497" s="30"/>
      <c r="DP497" s="53">
        <v>1</v>
      </c>
      <c r="DQ497" s="45">
        <v>0</v>
      </c>
      <c r="DR497" s="35">
        <v>1</v>
      </c>
      <c r="DS497" s="32">
        <f>PRODUCT(Таблица1[[#This Row],[РЕЙТИНГ НТЛ]:[РЕГ НТЛ]])</f>
        <v>0</v>
      </c>
      <c r="DT497" s="67">
        <f>SUM(Таблица1[[#This Row],[РЕЙТИНГ DPT]:[РЕЙТИНГ НТЛ]])</f>
        <v>1</v>
      </c>
    </row>
    <row r="498" spans="1:124" x14ac:dyDescent="0.25">
      <c r="A498" s="33">
        <v>154</v>
      </c>
      <c r="B498" s="34" t="s">
        <v>387</v>
      </c>
      <c r="C498" s="18" t="s">
        <v>102</v>
      </c>
      <c r="D498" s="34" t="s">
        <v>103</v>
      </c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  <c r="BU498" s="34"/>
      <c r="BV498" s="34"/>
      <c r="BW498" s="34"/>
      <c r="BX498" s="34"/>
      <c r="BY498" s="34"/>
      <c r="BZ498" s="34"/>
      <c r="CA498" s="34"/>
      <c r="CB498" s="34"/>
      <c r="CC498" s="34">
        <v>5</v>
      </c>
      <c r="CD498" s="34"/>
      <c r="CE498" s="34"/>
      <c r="CF498" s="34"/>
      <c r="CG498" s="34"/>
      <c r="CH498" s="34"/>
      <c r="CI498" s="34"/>
      <c r="CJ498" s="34"/>
      <c r="CK498" s="34"/>
      <c r="CL498" s="34"/>
      <c r="CM498" s="34"/>
      <c r="CN498" s="34"/>
      <c r="CO498" s="34"/>
      <c r="CP498" s="34"/>
      <c r="CQ498" s="34"/>
      <c r="CR498" s="34"/>
      <c r="CS498" s="34"/>
      <c r="CT498" s="34"/>
      <c r="CU498" s="34"/>
      <c r="CV498" s="34"/>
      <c r="CW498" s="34"/>
      <c r="CX498" s="34"/>
      <c r="CY498" s="34"/>
      <c r="CZ498" s="34"/>
      <c r="DA498" s="34"/>
      <c r="DB498" s="34"/>
      <c r="DC498" s="34"/>
      <c r="DD498" s="34"/>
      <c r="DE498" s="34"/>
      <c r="DF498" s="34"/>
      <c r="DG498" s="34"/>
      <c r="DH498" s="34"/>
      <c r="DI498" s="34"/>
      <c r="DJ498" s="34"/>
      <c r="DK498" s="34"/>
      <c r="DL498" s="34"/>
      <c r="DM498" s="34"/>
      <c r="DN498" s="34"/>
      <c r="DO498" s="34"/>
      <c r="DP498" s="53">
        <v>1</v>
      </c>
      <c r="DQ498" s="81">
        <v>0</v>
      </c>
      <c r="DR498" s="35">
        <v>1</v>
      </c>
      <c r="DS498" s="36">
        <f>PRODUCT(Таблица1[[#This Row],[РЕЙТИНГ НТЛ]:[РЕГ НТЛ]])</f>
        <v>0</v>
      </c>
      <c r="DT498" s="67">
        <f>SUM(Таблица1[[#This Row],[РЕЙТИНГ DPT]:[РЕЙТИНГ НТЛ]])</f>
        <v>1</v>
      </c>
    </row>
    <row r="499" spans="1:124" x14ac:dyDescent="0.25">
      <c r="A499" s="29">
        <v>165</v>
      </c>
      <c r="B499" s="30" t="s">
        <v>389</v>
      </c>
      <c r="C499" s="18" t="s">
        <v>102</v>
      </c>
      <c r="D499" s="30" t="s">
        <v>103</v>
      </c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30"/>
      <c r="BQ499" s="30"/>
      <c r="BR499" s="30"/>
      <c r="BS499" s="30"/>
      <c r="BT499" s="30"/>
      <c r="BU499" s="30"/>
      <c r="BV499" s="30"/>
      <c r="BW499" s="30"/>
      <c r="BX499" s="30"/>
      <c r="BY499" s="30"/>
      <c r="BZ499" s="30"/>
      <c r="CA499" s="30"/>
      <c r="CB499" s="30"/>
      <c r="CC499" s="30">
        <v>6</v>
      </c>
      <c r="CD499" s="30"/>
      <c r="CE499" s="30"/>
      <c r="CF499" s="30"/>
      <c r="CG499" s="30"/>
      <c r="CH499" s="30"/>
      <c r="CI499" s="30"/>
      <c r="CJ499" s="30"/>
      <c r="CK499" s="30"/>
      <c r="CL499" s="30"/>
      <c r="CM499" s="30"/>
      <c r="CN499" s="30"/>
      <c r="CO499" s="30"/>
      <c r="CP499" s="30"/>
      <c r="CQ499" s="30"/>
      <c r="CR499" s="30"/>
      <c r="CS499" s="30"/>
      <c r="CT499" s="30"/>
      <c r="CU499" s="30"/>
      <c r="CV499" s="30"/>
      <c r="CW499" s="30"/>
      <c r="CX499" s="30"/>
      <c r="CY499" s="30"/>
      <c r="CZ499" s="30"/>
      <c r="DA499" s="30"/>
      <c r="DB499" s="30"/>
      <c r="DC499" s="30"/>
      <c r="DD499" s="30"/>
      <c r="DE499" s="30"/>
      <c r="DF499" s="30"/>
      <c r="DG499" s="30"/>
      <c r="DH499" s="30"/>
      <c r="DI499" s="30"/>
      <c r="DJ499" s="30"/>
      <c r="DK499" s="30"/>
      <c r="DL499" s="30"/>
      <c r="DM499" s="30"/>
      <c r="DN499" s="30"/>
      <c r="DO499" s="30"/>
      <c r="DP499" s="53">
        <v>1</v>
      </c>
      <c r="DQ499" s="45">
        <v>0</v>
      </c>
      <c r="DR499" s="19">
        <v>1</v>
      </c>
      <c r="DS499" s="32">
        <f>PRODUCT(Таблица1[[#This Row],[РЕЙТИНГ НТЛ]:[РЕГ НТЛ]])</f>
        <v>0</v>
      </c>
      <c r="DT499" s="67">
        <f>SUM(Таблица1[[#This Row],[РЕЙТИНГ DPT]:[РЕЙТИНГ НТЛ]])</f>
        <v>1</v>
      </c>
    </row>
    <row r="500" spans="1:124" x14ac:dyDescent="0.25">
      <c r="A500" s="33">
        <v>145</v>
      </c>
      <c r="B500" s="34" t="s">
        <v>375</v>
      </c>
      <c r="C500" s="18" t="s">
        <v>106</v>
      </c>
      <c r="D500" s="34" t="s">
        <v>198</v>
      </c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  <c r="BU500" s="34"/>
      <c r="BV500" s="34"/>
      <c r="BW500" s="34"/>
      <c r="BX500" s="34"/>
      <c r="BY500" s="34"/>
      <c r="BZ500" s="34"/>
      <c r="CA500" s="34"/>
      <c r="CB500" s="34"/>
      <c r="CC500" s="34">
        <v>7</v>
      </c>
      <c r="CD500" s="34"/>
      <c r="CE500" s="34"/>
      <c r="CF500" s="34"/>
      <c r="CG500" s="34"/>
      <c r="CH500" s="34"/>
      <c r="CI500" s="34"/>
      <c r="CJ500" s="34"/>
      <c r="CK500" s="34"/>
      <c r="CL500" s="34"/>
      <c r="CM500" s="34"/>
      <c r="CN500" s="34"/>
      <c r="CO500" s="34"/>
      <c r="CP500" s="34"/>
      <c r="CQ500" s="34"/>
      <c r="CR500" s="34"/>
      <c r="CS500" s="34"/>
      <c r="CT500" s="34"/>
      <c r="CU500" s="34"/>
      <c r="CV500" s="34"/>
      <c r="CW500" s="34"/>
      <c r="CX500" s="34"/>
      <c r="CY500" s="34"/>
      <c r="CZ500" s="34"/>
      <c r="DA500" s="34"/>
      <c r="DB500" s="34"/>
      <c r="DC500" s="34"/>
      <c r="DD500" s="34"/>
      <c r="DE500" s="34"/>
      <c r="DF500" s="34"/>
      <c r="DG500" s="34"/>
      <c r="DH500" s="34"/>
      <c r="DI500" s="34"/>
      <c r="DJ500" s="34"/>
      <c r="DK500" s="34"/>
      <c r="DL500" s="34"/>
      <c r="DM500" s="34"/>
      <c r="DN500" s="34"/>
      <c r="DO500" s="34"/>
      <c r="DP500" s="53">
        <v>0</v>
      </c>
      <c r="DQ500" s="63">
        <v>0</v>
      </c>
      <c r="DR500" s="19">
        <v>1</v>
      </c>
      <c r="DS500" s="72">
        <f>PRODUCT(Таблица1[[#This Row],[РЕЙТИНГ НТЛ]:[РЕГ НТЛ]])</f>
        <v>0</v>
      </c>
      <c r="DT500" s="71">
        <f>SUM(Таблица1[[#This Row],[РЕЙТИНГ DPT]:[РЕЙТИНГ НТЛ]])</f>
        <v>0</v>
      </c>
    </row>
    <row r="501" spans="1:124" x14ac:dyDescent="0.25">
      <c r="A501" s="29">
        <v>130</v>
      </c>
      <c r="B501" s="30" t="s">
        <v>390</v>
      </c>
      <c r="C501" s="18" t="s">
        <v>102</v>
      </c>
      <c r="D501" s="30" t="s">
        <v>103</v>
      </c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30"/>
      <c r="BQ501" s="30"/>
      <c r="BR501" s="30"/>
      <c r="BS501" s="30"/>
      <c r="BT501" s="30"/>
      <c r="BU501" s="30"/>
      <c r="BV501" s="30"/>
      <c r="BW501" s="30"/>
      <c r="BX501" s="30"/>
      <c r="BY501" s="30"/>
      <c r="BZ501" s="30"/>
      <c r="CA501" s="30"/>
      <c r="CB501" s="30"/>
      <c r="CC501" s="30">
        <v>10</v>
      </c>
      <c r="CD501" s="30"/>
      <c r="CE501" s="30"/>
      <c r="CF501" s="30"/>
      <c r="CG501" s="30"/>
      <c r="CH501" s="30"/>
      <c r="CI501" s="30"/>
      <c r="CJ501" s="30"/>
      <c r="CK501" s="30"/>
      <c r="CL501" s="30"/>
      <c r="CM501" s="30"/>
      <c r="CN501" s="30"/>
      <c r="CO501" s="30"/>
      <c r="CP501" s="30"/>
      <c r="CQ501" s="30"/>
      <c r="CR501" s="30"/>
      <c r="CS501" s="30"/>
      <c r="CT501" s="30"/>
      <c r="CU501" s="30"/>
      <c r="CV501" s="30"/>
      <c r="CW501" s="30"/>
      <c r="CX501" s="30"/>
      <c r="CY501" s="30"/>
      <c r="CZ501" s="30"/>
      <c r="DA501" s="30"/>
      <c r="DB501" s="30"/>
      <c r="DC501" s="30"/>
      <c r="DD501" s="30"/>
      <c r="DE501" s="30"/>
      <c r="DF501" s="30"/>
      <c r="DG501" s="30"/>
      <c r="DH501" s="30"/>
      <c r="DI501" s="30"/>
      <c r="DJ501" s="30"/>
      <c r="DK501" s="30"/>
      <c r="DL501" s="30"/>
      <c r="DM501" s="30"/>
      <c r="DN501" s="30"/>
      <c r="DO501" s="30"/>
      <c r="DP501" s="53">
        <v>0</v>
      </c>
      <c r="DQ501" s="63">
        <v>0</v>
      </c>
      <c r="DR501" s="35">
        <v>1</v>
      </c>
      <c r="DS501" s="70">
        <f>PRODUCT(Таблица1[[#This Row],[РЕЙТИНГ НТЛ]:[РЕГ НТЛ]])</f>
        <v>0</v>
      </c>
      <c r="DT501" s="71">
        <f>SUM(Таблица1[[#This Row],[РЕЙТИНГ DPT]:[РЕЙТИНГ НТЛ]])</f>
        <v>0</v>
      </c>
    </row>
    <row r="502" spans="1:124" x14ac:dyDescent="0.25">
      <c r="A502" s="29">
        <v>128</v>
      </c>
      <c r="B502" s="30" t="s">
        <v>392</v>
      </c>
      <c r="C502" s="18" t="s">
        <v>104</v>
      </c>
      <c r="D502" s="30" t="s">
        <v>105</v>
      </c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30"/>
      <c r="BQ502" s="30"/>
      <c r="BR502" s="30"/>
      <c r="BS502" s="30"/>
      <c r="BT502" s="30"/>
      <c r="BU502" s="30"/>
      <c r="BV502" s="30"/>
      <c r="BW502" s="30"/>
      <c r="BX502" s="30"/>
      <c r="BY502" s="30"/>
      <c r="BZ502" s="30"/>
      <c r="CA502" s="30"/>
      <c r="CB502" s="30"/>
      <c r="CC502" s="30" t="s">
        <v>152</v>
      </c>
      <c r="CD502" s="30"/>
      <c r="CE502" s="30"/>
      <c r="CF502" s="30"/>
      <c r="CG502" s="30"/>
      <c r="CH502" s="30"/>
      <c r="CI502" s="30"/>
      <c r="CJ502" s="30"/>
      <c r="CK502" s="30"/>
      <c r="CL502" s="30"/>
      <c r="CM502" s="30"/>
      <c r="CN502" s="30"/>
      <c r="CO502" s="30"/>
      <c r="CP502" s="30"/>
      <c r="CQ502" s="30"/>
      <c r="CR502" s="30"/>
      <c r="CS502" s="30"/>
      <c r="CT502" s="30"/>
      <c r="CU502" s="30"/>
      <c r="CV502" s="30"/>
      <c r="CW502" s="30"/>
      <c r="CX502" s="30"/>
      <c r="CY502" s="30"/>
      <c r="CZ502" s="30"/>
      <c r="DA502" s="30"/>
      <c r="DB502" s="30"/>
      <c r="DC502" s="30"/>
      <c r="DD502" s="30"/>
      <c r="DE502" s="30"/>
      <c r="DF502" s="30"/>
      <c r="DG502" s="30"/>
      <c r="DH502" s="30"/>
      <c r="DI502" s="30"/>
      <c r="DJ502" s="30"/>
      <c r="DK502" s="30"/>
      <c r="DL502" s="30"/>
      <c r="DM502" s="30"/>
      <c r="DN502" s="30"/>
      <c r="DO502" s="30"/>
      <c r="DP502" s="53">
        <v>0</v>
      </c>
      <c r="DQ502" s="63">
        <v>0</v>
      </c>
      <c r="DR502" s="19">
        <v>1</v>
      </c>
      <c r="DS502" s="70">
        <f>PRODUCT(Таблица1[[#This Row],[РЕЙТИНГ НТЛ]:[РЕГ НТЛ]])</f>
        <v>0</v>
      </c>
      <c r="DT502" s="71">
        <f>SUM(Таблица1[[#This Row],[РЕЙТИНГ DPT]:[РЕЙТИНГ НТЛ]])</f>
        <v>0</v>
      </c>
    </row>
    <row r="503" spans="1:124" x14ac:dyDescent="0.25">
      <c r="A503" s="29">
        <v>139</v>
      </c>
      <c r="B503" s="30" t="s">
        <v>371</v>
      </c>
      <c r="C503" s="18" t="s">
        <v>106</v>
      </c>
      <c r="D503" s="30" t="s">
        <v>198</v>
      </c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30"/>
      <c r="BQ503" s="30"/>
      <c r="BR503" s="30"/>
      <c r="BS503" s="30"/>
      <c r="BT503" s="30"/>
      <c r="BU503" s="30"/>
      <c r="BV503" s="30"/>
      <c r="BW503" s="30"/>
      <c r="BX503" s="30"/>
      <c r="BY503" s="30"/>
      <c r="BZ503" s="30"/>
      <c r="CA503" s="30"/>
      <c r="CB503" s="30"/>
      <c r="CC503" s="30" t="s">
        <v>152</v>
      </c>
      <c r="CD503" s="30"/>
      <c r="CE503" s="30"/>
      <c r="CF503" s="30"/>
      <c r="CG503" s="30"/>
      <c r="CH503" s="30"/>
      <c r="CI503" s="30"/>
      <c r="CJ503" s="30"/>
      <c r="CK503" s="30"/>
      <c r="CL503" s="30"/>
      <c r="CM503" s="30"/>
      <c r="CN503" s="30"/>
      <c r="CO503" s="30"/>
      <c r="CP503" s="30"/>
      <c r="CQ503" s="30"/>
      <c r="CR503" s="30"/>
      <c r="CS503" s="30"/>
      <c r="CT503" s="30"/>
      <c r="CU503" s="30"/>
      <c r="CV503" s="30"/>
      <c r="CW503" s="30"/>
      <c r="CX503" s="30"/>
      <c r="CY503" s="30"/>
      <c r="CZ503" s="30"/>
      <c r="DA503" s="30"/>
      <c r="DB503" s="30"/>
      <c r="DC503" s="30"/>
      <c r="DD503" s="30"/>
      <c r="DE503" s="30"/>
      <c r="DF503" s="30"/>
      <c r="DG503" s="30"/>
      <c r="DH503" s="30"/>
      <c r="DI503" s="30"/>
      <c r="DJ503" s="30"/>
      <c r="DK503" s="30"/>
      <c r="DL503" s="30"/>
      <c r="DM503" s="30"/>
      <c r="DN503" s="30"/>
      <c r="DO503" s="30"/>
      <c r="DP503" s="53">
        <v>0</v>
      </c>
      <c r="DQ503" s="63">
        <v>0</v>
      </c>
      <c r="DR503" s="35">
        <v>0</v>
      </c>
      <c r="DS503" s="70">
        <f>PRODUCT(Таблица1[[#This Row],[РЕЙТИНГ НТЛ]:[РЕГ НТЛ]])</f>
        <v>0</v>
      </c>
      <c r="DT503" s="71">
        <f>SUM(Таблица1[[#This Row],[РЕЙТИНГ DPT]:[РЕЙТИНГ НТЛ]])</f>
        <v>0</v>
      </c>
    </row>
    <row r="504" spans="1:124" x14ac:dyDescent="0.25">
      <c r="A504" s="29">
        <v>129</v>
      </c>
      <c r="B504" s="30" t="s">
        <v>386</v>
      </c>
      <c r="C504" s="18" t="s">
        <v>102</v>
      </c>
      <c r="D504" s="30" t="s">
        <v>103</v>
      </c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30"/>
      <c r="BQ504" s="30"/>
      <c r="BR504" s="30"/>
      <c r="BS504" s="30"/>
      <c r="BT504" s="30"/>
      <c r="BU504" s="30"/>
      <c r="BV504" s="30"/>
      <c r="BW504" s="30"/>
      <c r="BX504" s="30"/>
      <c r="BY504" s="30"/>
      <c r="BZ504" s="30"/>
      <c r="CA504" s="30"/>
      <c r="CB504" s="30">
        <v>1</v>
      </c>
      <c r="CC504" s="30"/>
      <c r="CD504" s="30"/>
      <c r="CE504" s="30"/>
      <c r="CF504" s="30"/>
      <c r="CG504" s="30"/>
      <c r="CH504" s="30"/>
      <c r="CI504" s="30"/>
      <c r="CJ504" s="30"/>
      <c r="CK504" s="30"/>
      <c r="CL504" s="30"/>
      <c r="CM504" s="30"/>
      <c r="CN504" s="30"/>
      <c r="CO504" s="30"/>
      <c r="CP504" s="30"/>
      <c r="CQ504" s="30"/>
      <c r="CR504" s="30"/>
      <c r="CS504" s="30"/>
      <c r="CT504" s="30"/>
      <c r="CU504" s="30"/>
      <c r="CV504" s="30"/>
      <c r="CW504" s="30"/>
      <c r="CX504" s="30"/>
      <c r="CY504" s="30"/>
      <c r="CZ504" s="30"/>
      <c r="DA504" s="30"/>
      <c r="DB504" s="30"/>
      <c r="DC504" s="30"/>
      <c r="DD504" s="30"/>
      <c r="DE504" s="30"/>
      <c r="DF504" s="30"/>
      <c r="DG504" s="30"/>
      <c r="DH504" s="30"/>
      <c r="DI504" s="30"/>
      <c r="DJ504" s="30"/>
      <c r="DK504" s="30"/>
      <c r="DL504" s="30"/>
      <c r="DM504" s="30"/>
      <c r="DN504" s="30"/>
      <c r="DO504" s="30"/>
      <c r="DP504" s="53">
        <v>3</v>
      </c>
      <c r="DQ504" s="63">
        <v>0</v>
      </c>
      <c r="DR504" s="35">
        <v>1</v>
      </c>
      <c r="DS504" s="32">
        <f>PRODUCT(Таблица1[[#This Row],[РЕЙТИНГ НТЛ]:[РЕГ НТЛ]])</f>
        <v>0</v>
      </c>
      <c r="DT504" s="67">
        <f>SUM(Таблица1[[#This Row],[РЕЙТИНГ DPT]:[РЕЙТИНГ НТЛ]])</f>
        <v>3</v>
      </c>
    </row>
    <row r="505" spans="1:124" x14ac:dyDescent="0.25">
      <c r="A505" s="29">
        <v>262</v>
      </c>
      <c r="B505" s="30" t="s">
        <v>391</v>
      </c>
      <c r="C505" s="18" t="s">
        <v>104</v>
      </c>
      <c r="D505" s="30" t="s">
        <v>105</v>
      </c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30"/>
      <c r="BQ505" s="30"/>
      <c r="BR505" s="30"/>
      <c r="BS505" s="30"/>
      <c r="BT505" s="30"/>
      <c r="BU505" s="30"/>
      <c r="BV505" s="30"/>
      <c r="BW505" s="30"/>
      <c r="BX505" s="30"/>
      <c r="BY505" s="30"/>
      <c r="BZ505" s="30"/>
      <c r="CA505" s="30"/>
      <c r="CB505" s="30">
        <v>2</v>
      </c>
      <c r="CC505" s="30"/>
      <c r="CD505" s="30"/>
      <c r="CE505" s="30"/>
      <c r="CF505" s="30"/>
      <c r="CG505" s="30"/>
      <c r="CH505" s="30"/>
      <c r="CI505" s="30"/>
      <c r="CJ505" s="30"/>
      <c r="CK505" s="30"/>
      <c r="CL505" s="30"/>
      <c r="CM505" s="30"/>
      <c r="CN505" s="30"/>
      <c r="CO505" s="30"/>
      <c r="CP505" s="30"/>
      <c r="CQ505" s="30"/>
      <c r="CR505" s="30"/>
      <c r="CS505" s="30"/>
      <c r="CT505" s="30"/>
      <c r="CU505" s="30"/>
      <c r="CV505" s="30"/>
      <c r="CW505" s="30"/>
      <c r="CX505" s="30"/>
      <c r="CY505" s="30"/>
      <c r="CZ505" s="30"/>
      <c r="DA505" s="30"/>
      <c r="DB505" s="30"/>
      <c r="DC505" s="30"/>
      <c r="DD505" s="30"/>
      <c r="DE505" s="30"/>
      <c r="DF505" s="30"/>
      <c r="DG505" s="30"/>
      <c r="DH505" s="30"/>
      <c r="DI505" s="30"/>
      <c r="DJ505" s="30"/>
      <c r="DK505" s="30"/>
      <c r="DL505" s="30"/>
      <c r="DM505" s="30"/>
      <c r="DN505" s="30"/>
      <c r="DO505" s="30"/>
      <c r="DP505" s="53">
        <v>2</v>
      </c>
      <c r="DQ505" s="63">
        <v>0</v>
      </c>
      <c r="DR505" s="19">
        <v>1</v>
      </c>
      <c r="DS505" s="32">
        <f>PRODUCT(Таблица1[[#This Row],[РЕЙТИНГ НТЛ]:[РЕГ НТЛ]])</f>
        <v>0</v>
      </c>
      <c r="DT505" s="67">
        <f>SUM(Таблица1[[#This Row],[РЕЙТИНГ DPT]:[РЕЙТИНГ НТЛ]])</f>
        <v>2</v>
      </c>
    </row>
    <row r="506" spans="1:124" x14ac:dyDescent="0.25">
      <c r="A506" s="33">
        <v>154</v>
      </c>
      <c r="B506" s="34" t="s">
        <v>387</v>
      </c>
      <c r="C506" s="18" t="s">
        <v>102</v>
      </c>
      <c r="D506" s="34" t="s">
        <v>103</v>
      </c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  <c r="BU506" s="34"/>
      <c r="BV506" s="34"/>
      <c r="BW506" s="34"/>
      <c r="BX506" s="34"/>
      <c r="BY506" s="34"/>
      <c r="BZ506" s="34"/>
      <c r="CA506" s="34"/>
      <c r="CB506" s="34">
        <v>3</v>
      </c>
      <c r="CC506" s="34"/>
      <c r="CD506" s="34"/>
      <c r="CE506" s="34"/>
      <c r="CF506" s="34"/>
      <c r="CG506" s="34"/>
      <c r="CH506" s="34"/>
      <c r="CI506" s="34"/>
      <c r="CJ506" s="34"/>
      <c r="CK506" s="34"/>
      <c r="CL506" s="34"/>
      <c r="CM506" s="34"/>
      <c r="CN506" s="34"/>
      <c r="CO506" s="34"/>
      <c r="CP506" s="34"/>
      <c r="CQ506" s="34"/>
      <c r="CR506" s="34"/>
      <c r="CS506" s="34"/>
      <c r="CT506" s="34"/>
      <c r="CU506" s="34"/>
      <c r="CV506" s="34"/>
      <c r="CW506" s="34"/>
      <c r="CX506" s="34"/>
      <c r="CY506" s="34"/>
      <c r="CZ506" s="34"/>
      <c r="DA506" s="34"/>
      <c r="DB506" s="34"/>
      <c r="DC506" s="34"/>
      <c r="DD506" s="34"/>
      <c r="DE506" s="34"/>
      <c r="DF506" s="34"/>
      <c r="DG506" s="34"/>
      <c r="DH506" s="34"/>
      <c r="DI506" s="34"/>
      <c r="DJ506" s="34"/>
      <c r="DK506" s="34"/>
      <c r="DL506" s="34"/>
      <c r="DM506" s="34"/>
      <c r="DN506" s="34"/>
      <c r="DO506" s="34"/>
      <c r="DP506" s="53">
        <v>2</v>
      </c>
      <c r="DQ506" s="63">
        <v>0</v>
      </c>
      <c r="DR506" s="35">
        <v>1</v>
      </c>
      <c r="DS506" s="36">
        <f>PRODUCT(Таблица1[[#This Row],[РЕЙТИНГ НТЛ]:[РЕГ НТЛ]])</f>
        <v>0</v>
      </c>
      <c r="DT506" s="67">
        <f>SUM(Таблица1[[#This Row],[РЕЙТИНГ DPT]:[РЕЙТИНГ НТЛ]])</f>
        <v>2</v>
      </c>
    </row>
    <row r="507" spans="1:124" x14ac:dyDescent="0.25">
      <c r="A507" s="29">
        <v>165</v>
      </c>
      <c r="B507" s="30" t="s">
        <v>389</v>
      </c>
      <c r="C507" s="18" t="s">
        <v>102</v>
      </c>
      <c r="D507" s="30" t="s">
        <v>103</v>
      </c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30"/>
      <c r="BQ507" s="30"/>
      <c r="BR507" s="30"/>
      <c r="BS507" s="30"/>
      <c r="BT507" s="30"/>
      <c r="BU507" s="30"/>
      <c r="BV507" s="30"/>
      <c r="BW507" s="30"/>
      <c r="BX507" s="30"/>
      <c r="BY507" s="30"/>
      <c r="BZ507" s="30"/>
      <c r="CA507" s="30"/>
      <c r="CB507" s="30">
        <v>4</v>
      </c>
      <c r="CC507" s="30"/>
      <c r="CD507" s="30"/>
      <c r="CE507" s="30"/>
      <c r="CF507" s="30"/>
      <c r="CG507" s="30"/>
      <c r="CH507" s="30"/>
      <c r="CI507" s="30"/>
      <c r="CJ507" s="30"/>
      <c r="CK507" s="30"/>
      <c r="CL507" s="30"/>
      <c r="CM507" s="30"/>
      <c r="CN507" s="30"/>
      <c r="CO507" s="30"/>
      <c r="CP507" s="30"/>
      <c r="CQ507" s="30"/>
      <c r="CR507" s="30"/>
      <c r="CS507" s="30"/>
      <c r="CT507" s="30"/>
      <c r="CU507" s="30"/>
      <c r="CV507" s="30"/>
      <c r="CW507" s="30"/>
      <c r="CX507" s="30"/>
      <c r="CY507" s="30"/>
      <c r="CZ507" s="30"/>
      <c r="DA507" s="30"/>
      <c r="DB507" s="30"/>
      <c r="DC507" s="30"/>
      <c r="DD507" s="30"/>
      <c r="DE507" s="30"/>
      <c r="DF507" s="30"/>
      <c r="DG507" s="30"/>
      <c r="DH507" s="30"/>
      <c r="DI507" s="30"/>
      <c r="DJ507" s="30"/>
      <c r="DK507" s="30"/>
      <c r="DL507" s="30"/>
      <c r="DM507" s="30"/>
      <c r="DN507" s="30"/>
      <c r="DO507" s="30"/>
      <c r="DP507" s="53">
        <v>1</v>
      </c>
      <c r="DQ507" s="63">
        <v>0</v>
      </c>
      <c r="DR507" s="19">
        <v>1</v>
      </c>
      <c r="DS507" s="32">
        <f>PRODUCT(Таблица1[[#This Row],[РЕЙТИНГ НТЛ]:[РЕГ НТЛ]])</f>
        <v>0</v>
      </c>
      <c r="DT507" s="67">
        <f>SUM(Таблица1[[#This Row],[РЕЙТИНГ DPT]:[РЕЙТИНГ НТЛ]])</f>
        <v>1</v>
      </c>
    </row>
    <row r="508" spans="1:124" x14ac:dyDescent="0.25">
      <c r="A508" s="29">
        <v>153</v>
      </c>
      <c r="B508" s="30" t="s">
        <v>388</v>
      </c>
      <c r="C508" s="18" t="s">
        <v>102</v>
      </c>
      <c r="D508" s="30" t="s">
        <v>202</v>
      </c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30"/>
      <c r="BQ508" s="30"/>
      <c r="BR508" s="30"/>
      <c r="BS508" s="30"/>
      <c r="BT508" s="30"/>
      <c r="BU508" s="30"/>
      <c r="BV508" s="30"/>
      <c r="BW508" s="30"/>
      <c r="BX508" s="30"/>
      <c r="BY508" s="30"/>
      <c r="BZ508" s="30"/>
      <c r="CA508" s="30"/>
      <c r="CB508" s="30">
        <v>5</v>
      </c>
      <c r="CC508" s="30"/>
      <c r="CD508" s="30"/>
      <c r="CE508" s="30"/>
      <c r="CF508" s="30"/>
      <c r="CG508" s="30"/>
      <c r="CH508" s="30"/>
      <c r="CI508" s="30"/>
      <c r="CJ508" s="30"/>
      <c r="CK508" s="30"/>
      <c r="CL508" s="30"/>
      <c r="CM508" s="30"/>
      <c r="CN508" s="30"/>
      <c r="CO508" s="30"/>
      <c r="CP508" s="30"/>
      <c r="CQ508" s="30"/>
      <c r="CR508" s="30"/>
      <c r="CS508" s="30"/>
      <c r="CT508" s="30"/>
      <c r="CU508" s="30"/>
      <c r="CV508" s="30"/>
      <c r="CW508" s="30"/>
      <c r="CX508" s="30"/>
      <c r="CY508" s="30"/>
      <c r="CZ508" s="30"/>
      <c r="DA508" s="30"/>
      <c r="DB508" s="30"/>
      <c r="DC508" s="30"/>
      <c r="DD508" s="30"/>
      <c r="DE508" s="30"/>
      <c r="DF508" s="30"/>
      <c r="DG508" s="30"/>
      <c r="DH508" s="30"/>
      <c r="DI508" s="30"/>
      <c r="DJ508" s="30"/>
      <c r="DK508" s="30"/>
      <c r="DL508" s="30"/>
      <c r="DM508" s="30"/>
      <c r="DN508" s="30"/>
      <c r="DO508" s="30"/>
      <c r="DP508" s="53">
        <v>1</v>
      </c>
      <c r="DQ508" s="63">
        <v>0</v>
      </c>
      <c r="DR508" s="35">
        <v>1</v>
      </c>
      <c r="DS508" s="32">
        <f>PRODUCT(Таблица1[[#This Row],[РЕЙТИНГ НТЛ]:[РЕГ НТЛ]])</f>
        <v>0</v>
      </c>
      <c r="DT508" s="67">
        <f>SUM(Таблица1[[#This Row],[РЕЙТИНГ DPT]:[РЕЙТИНГ НТЛ]])</f>
        <v>1</v>
      </c>
    </row>
    <row r="509" spans="1:124" x14ac:dyDescent="0.25">
      <c r="A509" s="33">
        <v>145</v>
      </c>
      <c r="B509" s="30" t="s">
        <v>375</v>
      </c>
      <c r="C509" s="18" t="s">
        <v>106</v>
      </c>
      <c r="D509" s="34" t="s">
        <v>198</v>
      </c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  <c r="BU509" s="34"/>
      <c r="BV509" s="34"/>
      <c r="BW509" s="34"/>
      <c r="BX509" s="34"/>
      <c r="BY509" s="34"/>
      <c r="BZ509" s="34"/>
      <c r="CA509" s="34"/>
      <c r="CB509" s="34">
        <v>6</v>
      </c>
      <c r="CC509" s="34"/>
      <c r="CD509" s="34"/>
      <c r="CE509" s="34"/>
      <c r="CF509" s="34"/>
      <c r="CG509" s="34"/>
      <c r="CH509" s="34"/>
      <c r="CI509" s="34"/>
      <c r="CJ509" s="34"/>
      <c r="CK509" s="34"/>
      <c r="CL509" s="34"/>
      <c r="CM509" s="34"/>
      <c r="CN509" s="34"/>
      <c r="CO509" s="34"/>
      <c r="CP509" s="34"/>
      <c r="CQ509" s="34"/>
      <c r="CR509" s="34"/>
      <c r="CS509" s="34"/>
      <c r="CT509" s="34"/>
      <c r="CU509" s="34"/>
      <c r="CV509" s="34"/>
      <c r="CW509" s="34"/>
      <c r="CX509" s="34"/>
      <c r="CY509" s="34"/>
      <c r="CZ509" s="34"/>
      <c r="DA509" s="34"/>
      <c r="DB509" s="34"/>
      <c r="DC509" s="34"/>
      <c r="DD509" s="34"/>
      <c r="DE509" s="34"/>
      <c r="DF509" s="34"/>
      <c r="DG509" s="34"/>
      <c r="DH509" s="34"/>
      <c r="DI509" s="34"/>
      <c r="DJ509" s="34"/>
      <c r="DK509" s="34"/>
      <c r="DL509" s="34"/>
      <c r="DM509" s="34"/>
      <c r="DN509" s="34"/>
      <c r="DO509" s="34"/>
      <c r="DP509" s="53">
        <v>1</v>
      </c>
      <c r="DQ509" s="63">
        <v>0</v>
      </c>
      <c r="DR509" s="19">
        <v>1</v>
      </c>
      <c r="DS509" s="36">
        <f>PRODUCT(Таблица1[[#This Row],[РЕЙТИНГ НТЛ]:[РЕГ НТЛ]])</f>
        <v>0</v>
      </c>
      <c r="DT509" s="67">
        <f>SUM(Таблица1[[#This Row],[РЕЙТИНГ DPT]:[РЕЙТИНГ НТЛ]])</f>
        <v>1</v>
      </c>
    </row>
    <row r="510" spans="1:124" x14ac:dyDescent="0.25">
      <c r="A510" s="33">
        <v>130</v>
      </c>
      <c r="B510" s="34" t="s">
        <v>390</v>
      </c>
      <c r="C510" s="18" t="s">
        <v>102</v>
      </c>
      <c r="D510" s="34" t="s">
        <v>103</v>
      </c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  <c r="BU510" s="34"/>
      <c r="BV510" s="34"/>
      <c r="BW510" s="34"/>
      <c r="BX510" s="34"/>
      <c r="BY510" s="34"/>
      <c r="BZ510" s="34"/>
      <c r="CA510" s="34"/>
      <c r="CB510" s="34" t="s">
        <v>122</v>
      </c>
      <c r="CC510" s="34"/>
      <c r="CD510" s="34"/>
      <c r="CE510" s="34"/>
      <c r="CF510" s="34"/>
      <c r="CG510" s="34"/>
      <c r="CH510" s="34"/>
      <c r="CI510" s="34"/>
      <c r="CJ510" s="34"/>
      <c r="CK510" s="34"/>
      <c r="CL510" s="34"/>
      <c r="CM510" s="34"/>
      <c r="CN510" s="34"/>
      <c r="CO510" s="34"/>
      <c r="CP510" s="34"/>
      <c r="CQ510" s="34"/>
      <c r="CR510" s="34"/>
      <c r="CS510" s="34"/>
      <c r="CT510" s="34"/>
      <c r="CU510" s="34"/>
      <c r="CV510" s="34"/>
      <c r="CW510" s="34"/>
      <c r="CX510" s="34"/>
      <c r="CY510" s="34"/>
      <c r="CZ510" s="34"/>
      <c r="DA510" s="34"/>
      <c r="DB510" s="34"/>
      <c r="DC510" s="34"/>
      <c r="DD510" s="34"/>
      <c r="DE510" s="34"/>
      <c r="DF510" s="34"/>
      <c r="DG510" s="34"/>
      <c r="DH510" s="34"/>
      <c r="DI510" s="34"/>
      <c r="DJ510" s="34"/>
      <c r="DK510" s="34"/>
      <c r="DL510" s="34"/>
      <c r="DM510" s="34"/>
      <c r="DN510" s="34"/>
      <c r="DO510" s="34"/>
      <c r="DP510" s="53">
        <v>0</v>
      </c>
      <c r="DQ510" s="48">
        <v>0</v>
      </c>
      <c r="DR510" s="35">
        <v>1</v>
      </c>
      <c r="DS510" s="72">
        <f>PRODUCT(Таблица1[[#This Row],[РЕЙТИНГ НТЛ]:[РЕГ НТЛ]])</f>
        <v>0</v>
      </c>
      <c r="DT510" s="71">
        <f>SUM(Таблица1[[#This Row],[РЕЙТИНГ DPT]:[РЕЙТИНГ НТЛ]])</f>
        <v>0</v>
      </c>
    </row>
    <row r="511" spans="1:124" x14ac:dyDescent="0.25">
      <c r="A511" s="29">
        <v>128</v>
      </c>
      <c r="B511" s="30" t="s">
        <v>392</v>
      </c>
      <c r="C511" s="18" t="s">
        <v>104</v>
      </c>
      <c r="D511" s="30" t="s">
        <v>105</v>
      </c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30"/>
      <c r="BQ511" s="30"/>
      <c r="BR511" s="30"/>
      <c r="BS511" s="30"/>
      <c r="BT511" s="30"/>
      <c r="BU511" s="30"/>
      <c r="BV511" s="30"/>
      <c r="BW511" s="30"/>
      <c r="BX511" s="30"/>
      <c r="BY511" s="30"/>
      <c r="BZ511" s="30"/>
      <c r="CA511" s="30"/>
      <c r="CB511" s="30" t="s">
        <v>122</v>
      </c>
      <c r="CC511" s="30"/>
      <c r="CD511" s="30"/>
      <c r="CE511" s="30"/>
      <c r="CF511" s="30"/>
      <c r="CG511" s="30"/>
      <c r="CH511" s="30"/>
      <c r="CI511" s="30"/>
      <c r="CJ511" s="30"/>
      <c r="CK511" s="30"/>
      <c r="CL511" s="30"/>
      <c r="CM511" s="30"/>
      <c r="CN511" s="30"/>
      <c r="CO511" s="30"/>
      <c r="CP511" s="30"/>
      <c r="CQ511" s="30"/>
      <c r="CR511" s="30"/>
      <c r="CS511" s="30"/>
      <c r="CT511" s="30"/>
      <c r="CU511" s="30"/>
      <c r="CV511" s="30"/>
      <c r="CW511" s="30"/>
      <c r="CX511" s="30"/>
      <c r="CY511" s="30"/>
      <c r="CZ511" s="30"/>
      <c r="DA511" s="30"/>
      <c r="DB511" s="30"/>
      <c r="DC511" s="30"/>
      <c r="DD511" s="30"/>
      <c r="DE511" s="30"/>
      <c r="DF511" s="30"/>
      <c r="DG511" s="30"/>
      <c r="DH511" s="30"/>
      <c r="DI511" s="30"/>
      <c r="DJ511" s="30"/>
      <c r="DK511" s="30"/>
      <c r="DL511" s="30"/>
      <c r="DM511" s="30"/>
      <c r="DN511" s="30"/>
      <c r="DO511" s="30"/>
      <c r="DP511" s="53">
        <v>0</v>
      </c>
      <c r="DQ511" s="45">
        <v>0</v>
      </c>
      <c r="DR511" s="19">
        <v>1</v>
      </c>
      <c r="DS511" s="70">
        <f>PRODUCT(Таблица1[[#This Row],[РЕЙТИНГ НТЛ]:[РЕГ НТЛ]])</f>
        <v>0</v>
      </c>
      <c r="DT511" s="71">
        <f>SUM(Таблица1[[#This Row],[РЕЙТИНГ DPT]:[РЕЙТИНГ НТЛ]])</f>
        <v>0</v>
      </c>
    </row>
    <row r="512" spans="1:124" x14ac:dyDescent="0.25">
      <c r="A512" s="29">
        <v>139</v>
      </c>
      <c r="B512" s="30" t="s">
        <v>371</v>
      </c>
      <c r="C512" s="18" t="s">
        <v>106</v>
      </c>
      <c r="D512" s="30" t="s">
        <v>198</v>
      </c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30"/>
      <c r="BQ512" s="30"/>
      <c r="BR512" s="30"/>
      <c r="BS512" s="30"/>
      <c r="BT512" s="30"/>
      <c r="BU512" s="30"/>
      <c r="BV512" s="30"/>
      <c r="BW512" s="30"/>
      <c r="BX512" s="30"/>
      <c r="BY512" s="30"/>
      <c r="BZ512" s="30"/>
      <c r="CA512" s="30"/>
      <c r="CB512" s="30" t="s">
        <v>122</v>
      </c>
      <c r="CC512" s="30"/>
      <c r="CD512" s="30"/>
      <c r="CE512" s="30"/>
      <c r="CF512" s="30"/>
      <c r="CG512" s="30"/>
      <c r="CH512" s="30"/>
      <c r="CI512" s="30"/>
      <c r="CJ512" s="30"/>
      <c r="CK512" s="30"/>
      <c r="CL512" s="30"/>
      <c r="CM512" s="30"/>
      <c r="CN512" s="30"/>
      <c r="CO512" s="30"/>
      <c r="CP512" s="30"/>
      <c r="CQ512" s="30"/>
      <c r="CR512" s="30"/>
      <c r="CS512" s="30"/>
      <c r="CT512" s="30"/>
      <c r="CU512" s="30"/>
      <c r="CV512" s="30"/>
      <c r="CW512" s="30"/>
      <c r="CX512" s="30"/>
      <c r="CY512" s="30"/>
      <c r="CZ512" s="30"/>
      <c r="DA512" s="30"/>
      <c r="DB512" s="30"/>
      <c r="DC512" s="30"/>
      <c r="DD512" s="30"/>
      <c r="DE512" s="30"/>
      <c r="DF512" s="30"/>
      <c r="DG512" s="30"/>
      <c r="DH512" s="30"/>
      <c r="DI512" s="30"/>
      <c r="DJ512" s="30"/>
      <c r="DK512" s="30"/>
      <c r="DL512" s="30"/>
      <c r="DM512" s="30"/>
      <c r="DN512" s="30"/>
      <c r="DO512" s="30"/>
      <c r="DP512" s="53">
        <v>0</v>
      </c>
      <c r="DQ512" s="46">
        <v>0</v>
      </c>
      <c r="DR512" s="35">
        <v>0</v>
      </c>
      <c r="DS512" s="70">
        <f>PRODUCT(Таблица1[[#This Row],[РЕЙТИНГ НТЛ]:[РЕГ НТЛ]])</f>
        <v>0</v>
      </c>
      <c r="DT512" s="71">
        <f>SUM(Таблица1[[#This Row],[РЕЙТИНГ DPT]:[РЕЙТИНГ НТЛ]])</f>
        <v>0</v>
      </c>
    </row>
    <row r="513" spans="1:124" x14ac:dyDescent="0.25">
      <c r="A513" s="33">
        <v>145</v>
      </c>
      <c r="B513" s="34" t="s">
        <v>375</v>
      </c>
      <c r="C513" s="18" t="s">
        <v>106</v>
      </c>
      <c r="D513" s="34" t="s">
        <v>198</v>
      </c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  <c r="BU513" s="34"/>
      <c r="BV513" s="34"/>
      <c r="BW513" s="34"/>
      <c r="BX513" s="34"/>
      <c r="BY513" s="34"/>
      <c r="BZ513" s="34"/>
      <c r="CA513" s="34">
        <v>1</v>
      </c>
      <c r="CB513" s="34"/>
      <c r="CC513" s="34"/>
      <c r="CD513" s="34"/>
      <c r="CE513" s="34"/>
      <c r="CF513" s="34"/>
      <c r="CG513" s="34"/>
      <c r="CH513" s="34"/>
      <c r="CI513" s="34"/>
      <c r="CJ513" s="34"/>
      <c r="CK513" s="34"/>
      <c r="CL513" s="34"/>
      <c r="CM513" s="34"/>
      <c r="CN513" s="34"/>
      <c r="CO513" s="34"/>
      <c r="CP513" s="34"/>
      <c r="CQ513" s="34"/>
      <c r="CR513" s="34"/>
      <c r="CS513" s="34"/>
      <c r="CT513" s="34"/>
      <c r="CU513" s="34"/>
      <c r="CV513" s="34"/>
      <c r="CW513" s="34"/>
      <c r="CX513" s="34"/>
      <c r="CY513" s="34"/>
      <c r="CZ513" s="34"/>
      <c r="DA513" s="34"/>
      <c r="DB513" s="34"/>
      <c r="DC513" s="34"/>
      <c r="DD513" s="34"/>
      <c r="DE513" s="34"/>
      <c r="DF513" s="34"/>
      <c r="DG513" s="34"/>
      <c r="DH513" s="34"/>
      <c r="DI513" s="34"/>
      <c r="DJ513" s="34"/>
      <c r="DK513" s="34"/>
      <c r="DL513" s="34"/>
      <c r="DM513" s="34"/>
      <c r="DN513" s="34"/>
      <c r="DO513" s="34"/>
      <c r="DP513" s="53">
        <v>3</v>
      </c>
      <c r="DQ513" s="81">
        <v>0</v>
      </c>
      <c r="DR513" s="19">
        <v>1</v>
      </c>
      <c r="DS513" s="36">
        <f>PRODUCT(Таблица1[[#This Row],[РЕЙТИНГ НТЛ]:[РЕГ НТЛ]])</f>
        <v>0</v>
      </c>
      <c r="DT513" s="67">
        <f>SUM(Таблица1[[#This Row],[РЕЙТИНГ DPT]:[РЕЙТИНГ НТЛ]])</f>
        <v>3</v>
      </c>
    </row>
    <row r="514" spans="1:124" x14ac:dyDescent="0.25">
      <c r="A514" s="33">
        <v>153</v>
      </c>
      <c r="B514" s="34" t="s">
        <v>388</v>
      </c>
      <c r="C514" s="18" t="s">
        <v>102</v>
      </c>
      <c r="D514" s="34" t="s">
        <v>202</v>
      </c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  <c r="BU514" s="34"/>
      <c r="BV514" s="34"/>
      <c r="BW514" s="34"/>
      <c r="BX514" s="34"/>
      <c r="BY514" s="34"/>
      <c r="BZ514" s="34"/>
      <c r="CA514" s="34">
        <v>2</v>
      </c>
      <c r="CB514" s="34"/>
      <c r="CC514" s="34"/>
      <c r="CD514" s="34"/>
      <c r="CE514" s="34"/>
      <c r="CF514" s="34"/>
      <c r="CG514" s="34"/>
      <c r="CH514" s="34"/>
      <c r="CI514" s="34"/>
      <c r="CJ514" s="34"/>
      <c r="CK514" s="34"/>
      <c r="CL514" s="34"/>
      <c r="CM514" s="34"/>
      <c r="CN514" s="34"/>
      <c r="CO514" s="34"/>
      <c r="CP514" s="34"/>
      <c r="CQ514" s="34"/>
      <c r="CR514" s="34"/>
      <c r="CS514" s="34"/>
      <c r="CT514" s="34"/>
      <c r="CU514" s="34"/>
      <c r="CV514" s="34"/>
      <c r="CW514" s="34"/>
      <c r="CX514" s="34"/>
      <c r="CY514" s="34"/>
      <c r="CZ514" s="34"/>
      <c r="DA514" s="34"/>
      <c r="DB514" s="34"/>
      <c r="DC514" s="34"/>
      <c r="DD514" s="34"/>
      <c r="DE514" s="34"/>
      <c r="DF514" s="34"/>
      <c r="DG514" s="34"/>
      <c r="DH514" s="34"/>
      <c r="DI514" s="34"/>
      <c r="DJ514" s="34"/>
      <c r="DK514" s="34"/>
      <c r="DL514" s="34"/>
      <c r="DM514" s="34"/>
      <c r="DN514" s="34"/>
      <c r="DO514" s="34"/>
      <c r="DP514" s="53">
        <v>2</v>
      </c>
      <c r="DQ514" s="48">
        <v>0</v>
      </c>
      <c r="DR514" s="35">
        <v>1</v>
      </c>
      <c r="DS514" s="36">
        <f>PRODUCT(Таблица1[[#This Row],[РЕЙТИНГ НТЛ]:[РЕГ НТЛ]])</f>
        <v>0</v>
      </c>
      <c r="DT514" s="67">
        <f>SUM(Таблица1[[#This Row],[РЕЙТИНГ DPT]:[РЕЙТИНГ НТЛ]])</f>
        <v>2</v>
      </c>
    </row>
    <row r="515" spans="1:124" x14ac:dyDescent="0.25">
      <c r="A515" s="29">
        <v>136</v>
      </c>
      <c r="B515" s="30" t="s">
        <v>370</v>
      </c>
      <c r="C515" s="18" t="s">
        <v>104</v>
      </c>
      <c r="D515" s="30" t="s">
        <v>105</v>
      </c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30"/>
      <c r="BQ515" s="30"/>
      <c r="BR515" s="30"/>
      <c r="BS515" s="30"/>
      <c r="BT515" s="30"/>
      <c r="BU515" s="30"/>
      <c r="BV515" s="30"/>
      <c r="BW515" s="30"/>
      <c r="BX515" s="30"/>
      <c r="BY515" s="30"/>
      <c r="BZ515" s="30"/>
      <c r="CA515" s="30">
        <v>3</v>
      </c>
      <c r="CB515" s="30"/>
      <c r="CC515" s="30"/>
      <c r="CD515" s="30"/>
      <c r="CE515" s="30"/>
      <c r="CF515" s="30"/>
      <c r="CG515" s="30"/>
      <c r="CH515" s="30"/>
      <c r="CI515" s="30"/>
      <c r="CJ515" s="30"/>
      <c r="CK515" s="30"/>
      <c r="CL515" s="30"/>
      <c r="CM515" s="30"/>
      <c r="CN515" s="30"/>
      <c r="CO515" s="30"/>
      <c r="CP515" s="30"/>
      <c r="CQ515" s="30"/>
      <c r="CR515" s="30"/>
      <c r="CS515" s="30"/>
      <c r="CT515" s="30"/>
      <c r="CU515" s="30"/>
      <c r="CV515" s="30"/>
      <c r="CW515" s="30"/>
      <c r="CX515" s="30"/>
      <c r="CY515" s="30"/>
      <c r="CZ515" s="30"/>
      <c r="DA515" s="30"/>
      <c r="DB515" s="30"/>
      <c r="DC515" s="30"/>
      <c r="DD515" s="30"/>
      <c r="DE515" s="30"/>
      <c r="DF515" s="30"/>
      <c r="DG515" s="30"/>
      <c r="DH515" s="30"/>
      <c r="DI515" s="30"/>
      <c r="DJ515" s="30"/>
      <c r="DK515" s="30"/>
      <c r="DL515" s="30"/>
      <c r="DM515" s="30"/>
      <c r="DN515" s="30"/>
      <c r="DO515" s="30"/>
      <c r="DP515" s="53">
        <v>2</v>
      </c>
      <c r="DQ515" s="45">
        <v>0</v>
      </c>
      <c r="DR515" s="19">
        <v>1</v>
      </c>
      <c r="DS515" s="32">
        <f>PRODUCT(Таблица1[[#This Row],[РЕЙТИНГ НТЛ]:[РЕГ НТЛ]])</f>
        <v>0</v>
      </c>
      <c r="DT515" s="67">
        <f>SUM(Таблица1[[#This Row],[РЕЙТИНГ DPT]:[РЕЙТИНГ НТЛ]])</f>
        <v>2</v>
      </c>
    </row>
    <row r="516" spans="1:124" x14ac:dyDescent="0.25">
      <c r="A516" s="29">
        <v>154</v>
      </c>
      <c r="B516" s="30" t="s">
        <v>387</v>
      </c>
      <c r="C516" s="18" t="s">
        <v>102</v>
      </c>
      <c r="D516" s="30" t="s">
        <v>103</v>
      </c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30"/>
      <c r="BQ516" s="30"/>
      <c r="BR516" s="30"/>
      <c r="BS516" s="30"/>
      <c r="BT516" s="30"/>
      <c r="BU516" s="30"/>
      <c r="BV516" s="30"/>
      <c r="BW516" s="30"/>
      <c r="BX516" s="30"/>
      <c r="BY516" s="30"/>
      <c r="BZ516" s="30"/>
      <c r="CA516" s="30">
        <v>4</v>
      </c>
      <c r="CB516" s="30"/>
      <c r="CC516" s="30"/>
      <c r="CD516" s="30"/>
      <c r="CE516" s="30"/>
      <c r="CF516" s="30"/>
      <c r="CG516" s="30"/>
      <c r="CH516" s="30"/>
      <c r="CI516" s="30"/>
      <c r="CJ516" s="30"/>
      <c r="CK516" s="30"/>
      <c r="CL516" s="30"/>
      <c r="CM516" s="30"/>
      <c r="CN516" s="30"/>
      <c r="CO516" s="30"/>
      <c r="CP516" s="30"/>
      <c r="CQ516" s="30"/>
      <c r="CR516" s="30"/>
      <c r="CS516" s="30"/>
      <c r="CT516" s="30"/>
      <c r="CU516" s="30"/>
      <c r="CV516" s="30"/>
      <c r="CW516" s="30"/>
      <c r="CX516" s="30"/>
      <c r="CY516" s="30"/>
      <c r="CZ516" s="30"/>
      <c r="DA516" s="30"/>
      <c r="DB516" s="30"/>
      <c r="DC516" s="30"/>
      <c r="DD516" s="30"/>
      <c r="DE516" s="30"/>
      <c r="DF516" s="30"/>
      <c r="DG516" s="30"/>
      <c r="DH516" s="30"/>
      <c r="DI516" s="30"/>
      <c r="DJ516" s="30"/>
      <c r="DK516" s="30"/>
      <c r="DL516" s="30"/>
      <c r="DM516" s="30"/>
      <c r="DN516" s="30"/>
      <c r="DO516" s="30"/>
      <c r="DP516" s="53">
        <v>1</v>
      </c>
      <c r="DQ516" s="45">
        <v>0</v>
      </c>
      <c r="DR516" s="31">
        <v>1</v>
      </c>
      <c r="DS516" s="32">
        <f>PRODUCT(Таблица1[[#This Row],[РЕЙТИНГ НТЛ]:[РЕГ НТЛ]])</f>
        <v>0</v>
      </c>
      <c r="DT516" s="67">
        <f>SUM(Таблица1[[#This Row],[РЕЙТИНГ DPT]:[РЕЙТИНГ НТЛ]])</f>
        <v>1</v>
      </c>
    </row>
    <row r="517" spans="1:124" x14ac:dyDescent="0.25">
      <c r="A517" s="29">
        <v>165</v>
      </c>
      <c r="B517" s="30" t="s">
        <v>389</v>
      </c>
      <c r="C517" s="18" t="s">
        <v>102</v>
      </c>
      <c r="D517" s="30" t="s">
        <v>103</v>
      </c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30"/>
      <c r="BQ517" s="30"/>
      <c r="BR517" s="30"/>
      <c r="BS517" s="30"/>
      <c r="BT517" s="30"/>
      <c r="BU517" s="30"/>
      <c r="BV517" s="30"/>
      <c r="BW517" s="30"/>
      <c r="BX517" s="30"/>
      <c r="BY517" s="30"/>
      <c r="BZ517" s="30"/>
      <c r="CA517" s="30">
        <v>5</v>
      </c>
      <c r="CB517" s="30"/>
      <c r="CC517" s="30"/>
      <c r="CD517" s="30"/>
      <c r="CE517" s="30"/>
      <c r="CF517" s="30"/>
      <c r="CG517" s="30"/>
      <c r="CH517" s="30"/>
      <c r="CI517" s="30"/>
      <c r="CJ517" s="30"/>
      <c r="CK517" s="30"/>
      <c r="CL517" s="30"/>
      <c r="CM517" s="30"/>
      <c r="CN517" s="30"/>
      <c r="CO517" s="30"/>
      <c r="CP517" s="30"/>
      <c r="CQ517" s="30"/>
      <c r="CR517" s="30"/>
      <c r="CS517" s="30"/>
      <c r="CT517" s="30"/>
      <c r="CU517" s="30"/>
      <c r="CV517" s="30"/>
      <c r="CW517" s="30"/>
      <c r="CX517" s="30"/>
      <c r="CY517" s="30"/>
      <c r="CZ517" s="30"/>
      <c r="DA517" s="30"/>
      <c r="DB517" s="30"/>
      <c r="DC517" s="30"/>
      <c r="DD517" s="30"/>
      <c r="DE517" s="30"/>
      <c r="DF517" s="30"/>
      <c r="DG517" s="30"/>
      <c r="DH517" s="30"/>
      <c r="DI517" s="30"/>
      <c r="DJ517" s="30"/>
      <c r="DK517" s="30"/>
      <c r="DL517" s="30"/>
      <c r="DM517" s="30"/>
      <c r="DN517" s="30"/>
      <c r="DO517" s="30"/>
      <c r="DP517" s="53">
        <v>1</v>
      </c>
      <c r="DQ517" s="45">
        <v>0</v>
      </c>
      <c r="DR517" s="16">
        <v>1</v>
      </c>
      <c r="DS517" s="32">
        <f>PRODUCT(Таблица1[[#This Row],[РЕЙТИНГ НТЛ]:[РЕГ НТЛ]])</f>
        <v>0</v>
      </c>
      <c r="DT517" s="67">
        <f>SUM(Таблица1[[#This Row],[РЕЙТИНГ DPT]:[РЕЙТИНГ НТЛ]])</f>
        <v>1</v>
      </c>
    </row>
    <row r="518" spans="1:124" x14ac:dyDescent="0.25">
      <c r="A518" s="29">
        <v>130</v>
      </c>
      <c r="B518" s="30" t="s">
        <v>390</v>
      </c>
      <c r="C518" s="18" t="s">
        <v>102</v>
      </c>
      <c r="D518" s="30" t="s">
        <v>103</v>
      </c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30"/>
      <c r="BQ518" s="30"/>
      <c r="BR518" s="30"/>
      <c r="BS518" s="30"/>
      <c r="BT518" s="30"/>
      <c r="BU518" s="30"/>
      <c r="BV518" s="30"/>
      <c r="BW518" s="30"/>
      <c r="BX518" s="30"/>
      <c r="BY518" s="30"/>
      <c r="BZ518" s="30"/>
      <c r="CA518" s="30">
        <v>6</v>
      </c>
      <c r="CB518" s="30"/>
      <c r="CC518" s="30"/>
      <c r="CD518" s="30"/>
      <c r="CE518" s="30"/>
      <c r="CF518" s="30"/>
      <c r="CG518" s="30"/>
      <c r="CH518" s="30"/>
      <c r="CI518" s="30"/>
      <c r="CJ518" s="30"/>
      <c r="CK518" s="30"/>
      <c r="CL518" s="30"/>
      <c r="CM518" s="30"/>
      <c r="CN518" s="30"/>
      <c r="CO518" s="30"/>
      <c r="CP518" s="30"/>
      <c r="CQ518" s="30"/>
      <c r="CR518" s="30"/>
      <c r="CS518" s="30"/>
      <c r="CT518" s="30"/>
      <c r="CU518" s="30"/>
      <c r="CV518" s="30"/>
      <c r="CW518" s="30"/>
      <c r="CX518" s="30"/>
      <c r="CY518" s="30"/>
      <c r="CZ518" s="30"/>
      <c r="DA518" s="30"/>
      <c r="DB518" s="30"/>
      <c r="DC518" s="30"/>
      <c r="DD518" s="30"/>
      <c r="DE518" s="30"/>
      <c r="DF518" s="30"/>
      <c r="DG518" s="30"/>
      <c r="DH518" s="30"/>
      <c r="DI518" s="30"/>
      <c r="DJ518" s="30"/>
      <c r="DK518" s="30"/>
      <c r="DL518" s="30"/>
      <c r="DM518" s="30"/>
      <c r="DN518" s="30"/>
      <c r="DO518" s="30"/>
      <c r="DP518" s="53">
        <v>1</v>
      </c>
      <c r="DQ518" s="45">
        <v>0</v>
      </c>
      <c r="DR518" s="31">
        <v>1</v>
      </c>
      <c r="DS518" s="32">
        <f>PRODUCT(Таблица1[[#This Row],[РЕЙТИНГ НТЛ]:[РЕГ НТЛ]])</f>
        <v>0</v>
      </c>
      <c r="DT518" s="67">
        <f>SUM(Таблица1[[#This Row],[РЕЙТИНГ DPT]:[РЕЙТИНГ НТЛ]])</f>
        <v>1</v>
      </c>
    </row>
    <row r="519" spans="1:124" x14ac:dyDescent="0.25">
      <c r="A519" s="29">
        <v>262</v>
      </c>
      <c r="B519" s="30" t="s">
        <v>391</v>
      </c>
      <c r="C519" s="18" t="s">
        <v>104</v>
      </c>
      <c r="D519" s="30" t="s">
        <v>105</v>
      </c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30"/>
      <c r="BQ519" s="30"/>
      <c r="BR519" s="30"/>
      <c r="BS519" s="30"/>
      <c r="BT519" s="30"/>
      <c r="BU519" s="30"/>
      <c r="BV519" s="30"/>
      <c r="BW519" s="30"/>
      <c r="BX519" s="30"/>
      <c r="BY519" s="30"/>
      <c r="BZ519" s="30">
        <v>1</v>
      </c>
      <c r="CA519" s="30"/>
      <c r="CB519" s="30"/>
      <c r="CC519" s="30"/>
      <c r="CD519" s="30"/>
      <c r="CE519" s="30"/>
      <c r="CF519" s="30"/>
      <c r="CG519" s="30"/>
      <c r="CH519" s="30"/>
      <c r="CI519" s="30"/>
      <c r="CJ519" s="30"/>
      <c r="CK519" s="30"/>
      <c r="CL519" s="30"/>
      <c r="CM519" s="30"/>
      <c r="CN519" s="30"/>
      <c r="CO519" s="30"/>
      <c r="CP519" s="30"/>
      <c r="CQ519" s="30"/>
      <c r="CR519" s="30"/>
      <c r="CS519" s="30"/>
      <c r="CT519" s="30"/>
      <c r="CU519" s="30"/>
      <c r="CV519" s="30"/>
      <c r="CW519" s="30"/>
      <c r="CX519" s="30"/>
      <c r="CY519" s="30"/>
      <c r="CZ519" s="30"/>
      <c r="DA519" s="30"/>
      <c r="DB519" s="30"/>
      <c r="DC519" s="30"/>
      <c r="DD519" s="30"/>
      <c r="DE519" s="30"/>
      <c r="DF519" s="30"/>
      <c r="DG519" s="30"/>
      <c r="DH519" s="30"/>
      <c r="DI519" s="30"/>
      <c r="DJ519" s="30"/>
      <c r="DK519" s="30"/>
      <c r="DL519" s="30"/>
      <c r="DM519" s="30"/>
      <c r="DN519" s="30"/>
      <c r="DO519" s="30"/>
      <c r="DP519" s="53">
        <v>3</v>
      </c>
      <c r="DQ519" s="46">
        <v>0</v>
      </c>
      <c r="DR519" s="16">
        <v>1</v>
      </c>
      <c r="DS519" s="32">
        <f>PRODUCT(Таблица1[[#This Row],[РЕЙТИНГ НТЛ]:[РЕГ НТЛ]])</f>
        <v>0</v>
      </c>
      <c r="DT519" s="67">
        <f>SUM(Таблица1[[#This Row],[РЕЙТИНГ DPT]:[РЕЙТИНГ НТЛ]])</f>
        <v>3</v>
      </c>
    </row>
    <row r="520" spans="1:124" x14ac:dyDescent="0.25">
      <c r="A520" s="29">
        <v>165</v>
      </c>
      <c r="B520" s="34" t="s">
        <v>389</v>
      </c>
      <c r="C520" s="18" t="s">
        <v>102</v>
      </c>
      <c r="D520" s="30" t="s">
        <v>103</v>
      </c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30"/>
      <c r="BQ520" s="30"/>
      <c r="BR520" s="30"/>
      <c r="BS520" s="30"/>
      <c r="BT520" s="30"/>
      <c r="BU520" s="30"/>
      <c r="BV520" s="30"/>
      <c r="BW520" s="30"/>
      <c r="BX520" s="30"/>
      <c r="BY520" s="30"/>
      <c r="BZ520" s="30">
        <v>2</v>
      </c>
      <c r="CA520" s="30"/>
      <c r="CB520" s="30"/>
      <c r="CC520" s="30"/>
      <c r="CD520" s="30"/>
      <c r="CE520" s="30"/>
      <c r="CF520" s="30"/>
      <c r="CG520" s="30"/>
      <c r="CH520" s="30"/>
      <c r="CI520" s="30"/>
      <c r="CJ520" s="30"/>
      <c r="CK520" s="30"/>
      <c r="CL520" s="30"/>
      <c r="CM520" s="30"/>
      <c r="CN520" s="30"/>
      <c r="CO520" s="30"/>
      <c r="CP520" s="30"/>
      <c r="CQ520" s="30"/>
      <c r="CR520" s="30"/>
      <c r="CS520" s="30"/>
      <c r="CT520" s="30"/>
      <c r="CU520" s="30"/>
      <c r="CV520" s="30"/>
      <c r="CW520" s="30"/>
      <c r="CX520" s="30"/>
      <c r="CY520" s="30"/>
      <c r="CZ520" s="30"/>
      <c r="DA520" s="30"/>
      <c r="DB520" s="30"/>
      <c r="DC520" s="30"/>
      <c r="DD520" s="30"/>
      <c r="DE520" s="30"/>
      <c r="DF520" s="30"/>
      <c r="DG520" s="30"/>
      <c r="DH520" s="30"/>
      <c r="DI520" s="30"/>
      <c r="DJ520" s="30"/>
      <c r="DK520" s="30"/>
      <c r="DL520" s="30"/>
      <c r="DM520" s="30"/>
      <c r="DN520" s="30"/>
      <c r="DO520" s="30"/>
      <c r="DP520" s="53">
        <v>2</v>
      </c>
      <c r="DQ520" s="46">
        <v>0</v>
      </c>
      <c r="DR520" s="16">
        <v>1</v>
      </c>
      <c r="DS520" s="32">
        <f>PRODUCT(Таблица1[[#This Row],[РЕЙТИНГ НТЛ]:[РЕГ НТЛ]])</f>
        <v>0</v>
      </c>
      <c r="DT520" s="67">
        <f>SUM(Таблица1[[#This Row],[РЕЙТИНГ DPT]:[РЕЙТИНГ НТЛ]])</f>
        <v>2</v>
      </c>
    </row>
    <row r="521" spans="1:124" x14ac:dyDescent="0.25">
      <c r="A521" s="29">
        <v>157</v>
      </c>
      <c r="B521" s="34" t="s">
        <v>378</v>
      </c>
      <c r="C521" s="18" t="s">
        <v>102</v>
      </c>
      <c r="D521" s="30" t="s">
        <v>103</v>
      </c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30"/>
      <c r="BQ521" s="30"/>
      <c r="BR521" s="30"/>
      <c r="BS521" s="30"/>
      <c r="BT521" s="30"/>
      <c r="BU521" s="30"/>
      <c r="BV521" s="30"/>
      <c r="BW521" s="30"/>
      <c r="BX521" s="30"/>
      <c r="BY521" s="30"/>
      <c r="BZ521" s="30">
        <v>3</v>
      </c>
      <c r="CA521" s="30"/>
      <c r="CB521" s="30"/>
      <c r="CC521" s="30"/>
      <c r="CD521" s="30"/>
      <c r="CE521" s="30"/>
      <c r="CF521" s="30"/>
      <c r="CG521" s="30"/>
      <c r="CH521" s="30"/>
      <c r="CI521" s="30"/>
      <c r="CJ521" s="30"/>
      <c r="CK521" s="30"/>
      <c r="CL521" s="30"/>
      <c r="CM521" s="30"/>
      <c r="CN521" s="30"/>
      <c r="CO521" s="30"/>
      <c r="CP521" s="30"/>
      <c r="CQ521" s="30"/>
      <c r="CR521" s="30"/>
      <c r="CS521" s="30"/>
      <c r="CT521" s="30"/>
      <c r="CU521" s="30"/>
      <c r="CV521" s="30"/>
      <c r="CW521" s="30"/>
      <c r="CX521" s="30"/>
      <c r="CY521" s="30"/>
      <c r="CZ521" s="30"/>
      <c r="DA521" s="30"/>
      <c r="DB521" s="30"/>
      <c r="DC521" s="30"/>
      <c r="DD521" s="30"/>
      <c r="DE521" s="30"/>
      <c r="DF521" s="30"/>
      <c r="DG521" s="30"/>
      <c r="DH521" s="30"/>
      <c r="DI521" s="30"/>
      <c r="DJ521" s="30"/>
      <c r="DK521" s="30"/>
      <c r="DL521" s="30"/>
      <c r="DM521" s="30"/>
      <c r="DN521" s="30"/>
      <c r="DO521" s="30"/>
      <c r="DP521" s="53">
        <v>2</v>
      </c>
      <c r="DQ521" s="45">
        <v>0</v>
      </c>
      <c r="DR521" s="31">
        <v>1</v>
      </c>
      <c r="DS521" s="32">
        <f>PRODUCT(Таблица1[[#This Row],[РЕЙТИНГ НТЛ]:[РЕГ НТЛ]])</f>
        <v>0</v>
      </c>
      <c r="DT521" s="67">
        <f>SUM(Таблица1[[#This Row],[РЕЙТИНГ DPT]:[РЕЙТИНГ НТЛ]])</f>
        <v>2</v>
      </c>
    </row>
    <row r="522" spans="1:124" x14ac:dyDescent="0.25">
      <c r="A522" s="33">
        <v>154</v>
      </c>
      <c r="B522" s="34" t="s">
        <v>387</v>
      </c>
      <c r="C522" s="18" t="s">
        <v>102</v>
      </c>
      <c r="D522" s="34" t="s">
        <v>103</v>
      </c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  <c r="BU522" s="34"/>
      <c r="BV522" s="34"/>
      <c r="BW522" s="34"/>
      <c r="BX522" s="34"/>
      <c r="BY522" s="34"/>
      <c r="BZ522" s="34">
        <v>4</v>
      </c>
      <c r="CA522" s="34"/>
      <c r="CB522" s="34"/>
      <c r="CC522" s="34"/>
      <c r="CD522" s="34"/>
      <c r="CE522" s="34"/>
      <c r="CF522" s="34"/>
      <c r="CG522" s="34"/>
      <c r="CH522" s="34"/>
      <c r="CI522" s="34"/>
      <c r="CJ522" s="34"/>
      <c r="CK522" s="34"/>
      <c r="CL522" s="34"/>
      <c r="CM522" s="34"/>
      <c r="CN522" s="34"/>
      <c r="CO522" s="34"/>
      <c r="CP522" s="34"/>
      <c r="CQ522" s="34"/>
      <c r="CR522" s="34"/>
      <c r="CS522" s="34"/>
      <c r="CT522" s="34"/>
      <c r="CU522" s="34"/>
      <c r="CV522" s="34"/>
      <c r="CW522" s="34"/>
      <c r="CX522" s="34"/>
      <c r="CY522" s="34"/>
      <c r="CZ522" s="34"/>
      <c r="DA522" s="34"/>
      <c r="DB522" s="34"/>
      <c r="DC522" s="34"/>
      <c r="DD522" s="34"/>
      <c r="DE522" s="34"/>
      <c r="DF522" s="34"/>
      <c r="DG522" s="34"/>
      <c r="DH522" s="34"/>
      <c r="DI522" s="34"/>
      <c r="DJ522" s="34"/>
      <c r="DK522" s="34"/>
      <c r="DL522" s="34"/>
      <c r="DM522" s="34"/>
      <c r="DN522" s="34"/>
      <c r="DO522" s="34"/>
      <c r="DP522" s="53">
        <v>1</v>
      </c>
      <c r="DQ522" s="63">
        <v>0</v>
      </c>
      <c r="DR522" s="31">
        <v>1</v>
      </c>
      <c r="DS522" s="36">
        <f>PRODUCT(Таблица1[[#This Row],[РЕЙТИНГ НТЛ]:[РЕГ НТЛ]])</f>
        <v>0</v>
      </c>
      <c r="DT522" s="67">
        <f>SUM(Таблица1[[#This Row],[РЕЙТИНГ DPT]:[РЕЙТИНГ НТЛ]])</f>
        <v>1</v>
      </c>
    </row>
    <row r="523" spans="1:124" x14ac:dyDescent="0.25">
      <c r="A523" s="29">
        <v>130</v>
      </c>
      <c r="B523" s="30" t="s">
        <v>390</v>
      </c>
      <c r="C523" s="18" t="s">
        <v>102</v>
      </c>
      <c r="D523" s="30" t="s">
        <v>103</v>
      </c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30"/>
      <c r="BQ523" s="30"/>
      <c r="BR523" s="30"/>
      <c r="BS523" s="30"/>
      <c r="BT523" s="30"/>
      <c r="BU523" s="30"/>
      <c r="BV523" s="30"/>
      <c r="BW523" s="30"/>
      <c r="BX523" s="30"/>
      <c r="BY523" s="30"/>
      <c r="BZ523" s="30">
        <v>5</v>
      </c>
      <c r="CA523" s="30"/>
      <c r="CB523" s="30"/>
      <c r="CC523" s="30"/>
      <c r="CD523" s="30"/>
      <c r="CE523" s="30"/>
      <c r="CF523" s="30"/>
      <c r="CG523" s="30"/>
      <c r="CH523" s="30"/>
      <c r="CI523" s="30"/>
      <c r="CJ523" s="30"/>
      <c r="CK523" s="30"/>
      <c r="CL523" s="30"/>
      <c r="CM523" s="30"/>
      <c r="CN523" s="30"/>
      <c r="CO523" s="30"/>
      <c r="CP523" s="30"/>
      <c r="CQ523" s="30"/>
      <c r="CR523" s="30"/>
      <c r="CS523" s="30"/>
      <c r="CT523" s="30"/>
      <c r="CU523" s="30"/>
      <c r="CV523" s="30"/>
      <c r="CW523" s="30"/>
      <c r="CX523" s="30"/>
      <c r="CY523" s="30"/>
      <c r="CZ523" s="30"/>
      <c r="DA523" s="30"/>
      <c r="DB523" s="30"/>
      <c r="DC523" s="30"/>
      <c r="DD523" s="30"/>
      <c r="DE523" s="30"/>
      <c r="DF523" s="30"/>
      <c r="DG523" s="30"/>
      <c r="DH523" s="30"/>
      <c r="DI523" s="30"/>
      <c r="DJ523" s="30"/>
      <c r="DK523" s="30"/>
      <c r="DL523" s="30"/>
      <c r="DM523" s="30"/>
      <c r="DN523" s="30"/>
      <c r="DO523" s="30"/>
      <c r="DP523" s="53">
        <v>1</v>
      </c>
      <c r="DQ523" s="63">
        <v>0</v>
      </c>
      <c r="DR523" s="31">
        <v>1</v>
      </c>
      <c r="DS523" s="32">
        <f>PRODUCT(Таблица1[[#This Row],[РЕЙТИНГ НТЛ]:[РЕГ НТЛ]])</f>
        <v>0</v>
      </c>
      <c r="DT523" s="67">
        <f>SUM(Таблица1[[#This Row],[РЕЙТИНГ DPT]:[РЕЙТИНГ НТЛ]])</f>
        <v>1</v>
      </c>
    </row>
    <row r="524" spans="1:124" x14ac:dyDescent="0.25">
      <c r="A524" s="29">
        <v>128</v>
      </c>
      <c r="B524" s="30" t="s">
        <v>392</v>
      </c>
      <c r="C524" s="18" t="s">
        <v>104</v>
      </c>
      <c r="D524" s="30" t="s">
        <v>105</v>
      </c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30"/>
      <c r="BQ524" s="30"/>
      <c r="BR524" s="30"/>
      <c r="BS524" s="30"/>
      <c r="BT524" s="30"/>
      <c r="BU524" s="30"/>
      <c r="BV524" s="30"/>
      <c r="BW524" s="30"/>
      <c r="BX524" s="30"/>
      <c r="BY524" s="30"/>
      <c r="BZ524" s="30">
        <v>6</v>
      </c>
      <c r="CA524" s="30"/>
      <c r="CB524" s="30"/>
      <c r="CC524" s="30"/>
      <c r="CD524" s="30"/>
      <c r="CE524" s="30"/>
      <c r="CF524" s="30"/>
      <c r="CG524" s="30"/>
      <c r="CH524" s="30"/>
      <c r="CI524" s="30"/>
      <c r="CJ524" s="30"/>
      <c r="CK524" s="30"/>
      <c r="CL524" s="30"/>
      <c r="CM524" s="30"/>
      <c r="CN524" s="30"/>
      <c r="CO524" s="30"/>
      <c r="CP524" s="30"/>
      <c r="CQ524" s="30"/>
      <c r="CR524" s="30"/>
      <c r="CS524" s="30"/>
      <c r="CT524" s="30"/>
      <c r="CU524" s="30"/>
      <c r="CV524" s="30"/>
      <c r="CW524" s="30"/>
      <c r="CX524" s="30"/>
      <c r="CY524" s="30"/>
      <c r="CZ524" s="30"/>
      <c r="DA524" s="30"/>
      <c r="DB524" s="30"/>
      <c r="DC524" s="30"/>
      <c r="DD524" s="30"/>
      <c r="DE524" s="30"/>
      <c r="DF524" s="30"/>
      <c r="DG524" s="30"/>
      <c r="DH524" s="30"/>
      <c r="DI524" s="30"/>
      <c r="DJ524" s="30"/>
      <c r="DK524" s="30"/>
      <c r="DL524" s="30"/>
      <c r="DM524" s="30"/>
      <c r="DN524" s="30"/>
      <c r="DO524" s="30"/>
      <c r="DP524" s="53">
        <v>1</v>
      </c>
      <c r="DQ524" s="63">
        <v>0</v>
      </c>
      <c r="DR524" s="16">
        <v>1</v>
      </c>
      <c r="DS524" s="32">
        <f>PRODUCT(Таблица1[[#This Row],[РЕЙТИНГ НТЛ]:[РЕГ НТЛ]])</f>
        <v>0</v>
      </c>
      <c r="DT524" s="67">
        <f>SUM(Таблица1[[#This Row],[РЕЙТИНГ DPT]:[РЕЙТИНГ НТЛ]])</f>
        <v>1</v>
      </c>
    </row>
    <row r="525" spans="1:124" x14ac:dyDescent="0.25">
      <c r="A525" s="29">
        <v>139</v>
      </c>
      <c r="B525" s="30" t="s">
        <v>371</v>
      </c>
      <c r="C525" s="18" t="s">
        <v>106</v>
      </c>
      <c r="D525" s="30" t="s">
        <v>198</v>
      </c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30"/>
      <c r="BQ525" s="30"/>
      <c r="BR525" s="30"/>
      <c r="BS525" s="30"/>
      <c r="BT525" s="30"/>
      <c r="BU525" s="30"/>
      <c r="BV525" s="30"/>
      <c r="BW525" s="30"/>
      <c r="BX525" s="30"/>
      <c r="BY525" s="30"/>
      <c r="BZ525" s="30">
        <v>7</v>
      </c>
      <c r="CA525" s="30"/>
      <c r="CB525" s="30"/>
      <c r="CC525" s="30"/>
      <c r="CD525" s="30"/>
      <c r="CE525" s="30"/>
      <c r="CF525" s="30"/>
      <c r="CG525" s="30"/>
      <c r="CH525" s="30"/>
      <c r="CI525" s="30"/>
      <c r="CJ525" s="30"/>
      <c r="CK525" s="30"/>
      <c r="CL525" s="30"/>
      <c r="CM525" s="30"/>
      <c r="CN525" s="30"/>
      <c r="CO525" s="30"/>
      <c r="CP525" s="30"/>
      <c r="CQ525" s="30"/>
      <c r="CR525" s="30"/>
      <c r="CS525" s="30"/>
      <c r="CT525" s="30"/>
      <c r="CU525" s="30"/>
      <c r="CV525" s="30"/>
      <c r="CW525" s="30"/>
      <c r="CX525" s="30"/>
      <c r="CY525" s="30"/>
      <c r="CZ525" s="30"/>
      <c r="DA525" s="30"/>
      <c r="DB525" s="30"/>
      <c r="DC525" s="30"/>
      <c r="DD525" s="30"/>
      <c r="DE525" s="30"/>
      <c r="DF525" s="30"/>
      <c r="DG525" s="30"/>
      <c r="DH525" s="30"/>
      <c r="DI525" s="30"/>
      <c r="DJ525" s="30"/>
      <c r="DK525" s="30"/>
      <c r="DL525" s="30"/>
      <c r="DM525" s="30"/>
      <c r="DN525" s="30"/>
      <c r="DO525" s="30"/>
      <c r="DP525" s="53">
        <v>0</v>
      </c>
      <c r="DQ525" s="63">
        <v>0</v>
      </c>
      <c r="DR525" s="31">
        <v>0</v>
      </c>
      <c r="DS525" s="70">
        <f>PRODUCT(Таблица1[[#This Row],[РЕЙТИНГ НТЛ]:[РЕГ НТЛ]])</f>
        <v>0</v>
      </c>
      <c r="DT525" s="71">
        <f>SUM(Таблица1[[#This Row],[РЕЙТИНГ DPT]:[РЕЙТИНГ НТЛ]])</f>
        <v>0</v>
      </c>
    </row>
    <row r="526" spans="1:124" x14ac:dyDescent="0.25">
      <c r="A526" s="29">
        <v>129</v>
      </c>
      <c r="B526" s="30" t="s">
        <v>386</v>
      </c>
      <c r="C526" s="18" t="s">
        <v>102</v>
      </c>
      <c r="D526" s="30" t="s">
        <v>103</v>
      </c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30"/>
      <c r="BQ526" s="30"/>
      <c r="BR526" s="30"/>
      <c r="BS526" s="30"/>
      <c r="BT526" s="30"/>
      <c r="BU526" s="30"/>
      <c r="BV526" s="30"/>
      <c r="BW526" s="30"/>
      <c r="BX526" s="30"/>
      <c r="BY526" s="30">
        <v>1</v>
      </c>
      <c r="BZ526" s="30"/>
      <c r="CA526" s="30"/>
      <c r="CB526" s="30"/>
      <c r="CC526" s="30"/>
      <c r="CD526" s="30"/>
      <c r="CE526" s="30"/>
      <c r="CF526" s="30"/>
      <c r="CG526" s="30"/>
      <c r="CH526" s="30"/>
      <c r="CI526" s="30"/>
      <c r="CJ526" s="30"/>
      <c r="CK526" s="30"/>
      <c r="CL526" s="30"/>
      <c r="CM526" s="30"/>
      <c r="CN526" s="30"/>
      <c r="CO526" s="30"/>
      <c r="CP526" s="30"/>
      <c r="CQ526" s="30"/>
      <c r="CR526" s="30"/>
      <c r="CS526" s="30"/>
      <c r="CT526" s="30"/>
      <c r="CU526" s="30"/>
      <c r="CV526" s="30"/>
      <c r="CW526" s="30"/>
      <c r="CX526" s="30"/>
      <c r="CY526" s="30"/>
      <c r="CZ526" s="30"/>
      <c r="DA526" s="30"/>
      <c r="DB526" s="30"/>
      <c r="DC526" s="30"/>
      <c r="DD526" s="30"/>
      <c r="DE526" s="30"/>
      <c r="DF526" s="30"/>
      <c r="DG526" s="30"/>
      <c r="DH526" s="30"/>
      <c r="DI526" s="30"/>
      <c r="DJ526" s="30"/>
      <c r="DK526" s="30"/>
      <c r="DL526" s="30"/>
      <c r="DM526" s="30"/>
      <c r="DN526" s="30"/>
      <c r="DO526" s="30"/>
      <c r="DP526" s="53">
        <v>3</v>
      </c>
      <c r="DQ526" s="63">
        <v>0</v>
      </c>
      <c r="DR526" s="31">
        <v>1</v>
      </c>
      <c r="DS526" s="32">
        <f>PRODUCT(Таблица1[[#This Row],[РЕЙТИНГ НТЛ]:[РЕГ НТЛ]])</f>
        <v>0</v>
      </c>
      <c r="DT526" s="67">
        <f>SUM(Таблица1[[#This Row],[РЕЙТИНГ DPT]:[РЕЙТИНГ НТЛ]])</f>
        <v>3</v>
      </c>
    </row>
    <row r="527" spans="1:124" x14ac:dyDescent="0.25">
      <c r="A527" s="29">
        <v>136</v>
      </c>
      <c r="B527" s="30" t="s">
        <v>370</v>
      </c>
      <c r="C527" s="18" t="s">
        <v>104</v>
      </c>
      <c r="D527" s="30" t="s">
        <v>105</v>
      </c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30"/>
      <c r="BQ527" s="30"/>
      <c r="BR527" s="30"/>
      <c r="BS527" s="30"/>
      <c r="BT527" s="30"/>
      <c r="BU527" s="30"/>
      <c r="BV527" s="30"/>
      <c r="BW527" s="30"/>
      <c r="BX527" s="30"/>
      <c r="BY527" s="30">
        <v>2</v>
      </c>
      <c r="BZ527" s="30"/>
      <c r="CA527" s="30"/>
      <c r="CB527" s="30"/>
      <c r="CC527" s="30"/>
      <c r="CD527" s="30"/>
      <c r="CE527" s="30"/>
      <c r="CF527" s="30"/>
      <c r="CG527" s="30"/>
      <c r="CH527" s="30"/>
      <c r="CI527" s="30"/>
      <c r="CJ527" s="30"/>
      <c r="CK527" s="30"/>
      <c r="CL527" s="30"/>
      <c r="CM527" s="30"/>
      <c r="CN527" s="30"/>
      <c r="CO527" s="30"/>
      <c r="CP527" s="30"/>
      <c r="CQ527" s="30"/>
      <c r="CR527" s="30"/>
      <c r="CS527" s="30"/>
      <c r="CT527" s="30"/>
      <c r="CU527" s="30"/>
      <c r="CV527" s="30"/>
      <c r="CW527" s="30"/>
      <c r="CX527" s="30"/>
      <c r="CY527" s="30"/>
      <c r="CZ527" s="30"/>
      <c r="DA527" s="30"/>
      <c r="DB527" s="30"/>
      <c r="DC527" s="30"/>
      <c r="DD527" s="30"/>
      <c r="DE527" s="30"/>
      <c r="DF527" s="30"/>
      <c r="DG527" s="30"/>
      <c r="DH527" s="30"/>
      <c r="DI527" s="30"/>
      <c r="DJ527" s="30"/>
      <c r="DK527" s="30"/>
      <c r="DL527" s="30"/>
      <c r="DM527" s="30"/>
      <c r="DN527" s="30"/>
      <c r="DO527" s="30"/>
      <c r="DP527" s="53">
        <v>2</v>
      </c>
      <c r="DQ527" s="63">
        <v>0</v>
      </c>
      <c r="DR527" s="16">
        <v>1</v>
      </c>
      <c r="DS527" s="32">
        <f>PRODUCT(Таблица1[[#This Row],[РЕЙТИНГ НТЛ]:[РЕГ НТЛ]])</f>
        <v>0</v>
      </c>
      <c r="DT527" s="67">
        <f>SUM(Таблица1[[#This Row],[РЕЙТИНГ DPT]:[РЕЙТИНГ НТЛ]])</f>
        <v>2</v>
      </c>
    </row>
    <row r="528" spans="1:124" x14ac:dyDescent="0.25">
      <c r="A528" s="29">
        <v>145</v>
      </c>
      <c r="B528" s="30" t="s">
        <v>375</v>
      </c>
      <c r="C528" s="18" t="s">
        <v>106</v>
      </c>
      <c r="D528" s="30" t="s">
        <v>198</v>
      </c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30"/>
      <c r="BQ528" s="30"/>
      <c r="BR528" s="30"/>
      <c r="BS528" s="30"/>
      <c r="BT528" s="30"/>
      <c r="BU528" s="30"/>
      <c r="BV528" s="30"/>
      <c r="BW528" s="30"/>
      <c r="BX528" s="30"/>
      <c r="BY528" s="30">
        <v>3</v>
      </c>
      <c r="BZ528" s="30"/>
      <c r="CA528" s="30"/>
      <c r="CB528" s="30"/>
      <c r="CC528" s="30"/>
      <c r="CD528" s="30"/>
      <c r="CE528" s="30"/>
      <c r="CF528" s="30"/>
      <c r="CG528" s="30"/>
      <c r="CH528" s="30"/>
      <c r="CI528" s="30"/>
      <c r="CJ528" s="30"/>
      <c r="CK528" s="30"/>
      <c r="CL528" s="30"/>
      <c r="CM528" s="30"/>
      <c r="CN528" s="30"/>
      <c r="CO528" s="30"/>
      <c r="CP528" s="30"/>
      <c r="CQ528" s="30"/>
      <c r="CR528" s="30"/>
      <c r="CS528" s="30"/>
      <c r="CT528" s="30"/>
      <c r="CU528" s="30"/>
      <c r="CV528" s="30"/>
      <c r="CW528" s="30"/>
      <c r="CX528" s="30"/>
      <c r="CY528" s="30"/>
      <c r="CZ528" s="30"/>
      <c r="DA528" s="30"/>
      <c r="DB528" s="30"/>
      <c r="DC528" s="30"/>
      <c r="DD528" s="30"/>
      <c r="DE528" s="30"/>
      <c r="DF528" s="30"/>
      <c r="DG528" s="30"/>
      <c r="DH528" s="30"/>
      <c r="DI528" s="30"/>
      <c r="DJ528" s="30"/>
      <c r="DK528" s="30"/>
      <c r="DL528" s="30"/>
      <c r="DM528" s="30"/>
      <c r="DN528" s="30"/>
      <c r="DO528" s="30"/>
      <c r="DP528" s="53">
        <v>2</v>
      </c>
      <c r="DQ528" s="63">
        <v>0</v>
      </c>
      <c r="DR528" s="16">
        <v>1</v>
      </c>
      <c r="DS528" s="32">
        <f>PRODUCT(Таблица1[[#This Row],[РЕЙТИНГ НТЛ]:[РЕГ НТЛ]])</f>
        <v>0</v>
      </c>
      <c r="DT528" s="67">
        <f>SUM(Таблица1[[#This Row],[РЕЙТИНГ DPT]:[РЕЙТИНГ НТЛ]])</f>
        <v>2</v>
      </c>
    </row>
    <row r="529" spans="1:124" x14ac:dyDescent="0.25">
      <c r="A529" s="29">
        <v>154</v>
      </c>
      <c r="B529" s="30" t="s">
        <v>387</v>
      </c>
      <c r="C529" s="18" t="s">
        <v>102</v>
      </c>
      <c r="D529" s="30" t="s">
        <v>103</v>
      </c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30"/>
      <c r="BQ529" s="30"/>
      <c r="BR529" s="30"/>
      <c r="BS529" s="30"/>
      <c r="BT529" s="30"/>
      <c r="BU529" s="30"/>
      <c r="BV529" s="30"/>
      <c r="BW529" s="30"/>
      <c r="BX529" s="30"/>
      <c r="BY529" s="30">
        <v>4</v>
      </c>
      <c r="BZ529" s="30"/>
      <c r="CA529" s="30"/>
      <c r="CB529" s="30"/>
      <c r="CC529" s="30"/>
      <c r="CD529" s="30"/>
      <c r="CE529" s="30"/>
      <c r="CF529" s="30"/>
      <c r="CG529" s="30"/>
      <c r="CH529" s="30"/>
      <c r="CI529" s="30"/>
      <c r="CJ529" s="30"/>
      <c r="CK529" s="30"/>
      <c r="CL529" s="30"/>
      <c r="CM529" s="30"/>
      <c r="CN529" s="30"/>
      <c r="CO529" s="30"/>
      <c r="CP529" s="30"/>
      <c r="CQ529" s="30"/>
      <c r="CR529" s="30"/>
      <c r="CS529" s="30"/>
      <c r="CT529" s="30"/>
      <c r="CU529" s="30"/>
      <c r="CV529" s="30"/>
      <c r="CW529" s="30"/>
      <c r="CX529" s="30"/>
      <c r="CY529" s="30"/>
      <c r="CZ529" s="30"/>
      <c r="DA529" s="30"/>
      <c r="DB529" s="30"/>
      <c r="DC529" s="30"/>
      <c r="DD529" s="30"/>
      <c r="DE529" s="30"/>
      <c r="DF529" s="30"/>
      <c r="DG529" s="30"/>
      <c r="DH529" s="30"/>
      <c r="DI529" s="30"/>
      <c r="DJ529" s="30"/>
      <c r="DK529" s="30"/>
      <c r="DL529" s="30"/>
      <c r="DM529" s="30"/>
      <c r="DN529" s="30"/>
      <c r="DO529" s="30"/>
      <c r="DP529" s="53">
        <v>1</v>
      </c>
      <c r="DQ529" s="63">
        <v>0</v>
      </c>
      <c r="DR529" s="31">
        <v>1</v>
      </c>
      <c r="DS529" s="32">
        <f>PRODUCT(Таблица1[[#This Row],[РЕЙТИНГ НТЛ]:[РЕГ НТЛ]])</f>
        <v>0</v>
      </c>
      <c r="DT529" s="67">
        <f>SUM(Таблица1[[#This Row],[РЕЙТИНГ DPT]:[РЕЙТИНГ НТЛ]])</f>
        <v>1</v>
      </c>
    </row>
    <row r="530" spans="1:124" x14ac:dyDescent="0.25">
      <c r="A530" s="29">
        <v>153</v>
      </c>
      <c r="B530" s="30" t="s">
        <v>388</v>
      </c>
      <c r="C530" s="18" t="s">
        <v>102</v>
      </c>
      <c r="D530" s="30" t="s">
        <v>202</v>
      </c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30"/>
      <c r="BQ530" s="30"/>
      <c r="BR530" s="30"/>
      <c r="BS530" s="30"/>
      <c r="BT530" s="30"/>
      <c r="BU530" s="30"/>
      <c r="BV530" s="30"/>
      <c r="BW530" s="30"/>
      <c r="BX530" s="30"/>
      <c r="BY530" s="30">
        <v>5</v>
      </c>
      <c r="BZ530" s="30"/>
      <c r="CA530" s="30"/>
      <c r="CB530" s="30"/>
      <c r="CC530" s="30"/>
      <c r="CD530" s="30"/>
      <c r="CE530" s="30"/>
      <c r="CF530" s="30"/>
      <c r="CG530" s="30"/>
      <c r="CH530" s="30"/>
      <c r="CI530" s="30"/>
      <c r="CJ530" s="30"/>
      <c r="CK530" s="30"/>
      <c r="CL530" s="30"/>
      <c r="CM530" s="30"/>
      <c r="CN530" s="30"/>
      <c r="CO530" s="30"/>
      <c r="CP530" s="30"/>
      <c r="CQ530" s="30"/>
      <c r="CR530" s="30"/>
      <c r="CS530" s="30"/>
      <c r="CT530" s="30"/>
      <c r="CU530" s="30"/>
      <c r="CV530" s="30"/>
      <c r="CW530" s="30"/>
      <c r="CX530" s="30"/>
      <c r="CY530" s="30"/>
      <c r="CZ530" s="30"/>
      <c r="DA530" s="30"/>
      <c r="DB530" s="30"/>
      <c r="DC530" s="30"/>
      <c r="DD530" s="30"/>
      <c r="DE530" s="30"/>
      <c r="DF530" s="30"/>
      <c r="DG530" s="30"/>
      <c r="DH530" s="30"/>
      <c r="DI530" s="30"/>
      <c r="DJ530" s="30"/>
      <c r="DK530" s="30"/>
      <c r="DL530" s="30"/>
      <c r="DM530" s="30"/>
      <c r="DN530" s="30"/>
      <c r="DO530" s="30"/>
      <c r="DP530" s="53">
        <v>1</v>
      </c>
      <c r="DQ530" s="63">
        <v>0</v>
      </c>
      <c r="DR530" s="31">
        <v>1</v>
      </c>
      <c r="DS530" s="32">
        <f>PRODUCT(Таблица1[[#This Row],[РЕЙТИНГ НТЛ]:[РЕГ НТЛ]])</f>
        <v>0</v>
      </c>
      <c r="DT530" s="67">
        <f>SUM(Таблица1[[#This Row],[РЕЙТИНГ DPT]:[РЕЙТИНГ НТЛ]])</f>
        <v>1</v>
      </c>
    </row>
    <row r="531" spans="1:124" x14ac:dyDescent="0.25">
      <c r="A531" s="29">
        <v>165</v>
      </c>
      <c r="B531" s="30" t="s">
        <v>389</v>
      </c>
      <c r="C531" s="18" t="s">
        <v>102</v>
      </c>
      <c r="D531" s="30" t="s">
        <v>103</v>
      </c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30"/>
      <c r="BQ531" s="30"/>
      <c r="BR531" s="30"/>
      <c r="BS531" s="30"/>
      <c r="BT531" s="30"/>
      <c r="BU531" s="30"/>
      <c r="BV531" s="30"/>
      <c r="BW531" s="30"/>
      <c r="BX531" s="30"/>
      <c r="BY531" s="30">
        <v>6</v>
      </c>
      <c r="BZ531" s="30"/>
      <c r="CA531" s="30"/>
      <c r="CB531" s="30"/>
      <c r="CC531" s="30"/>
      <c r="CD531" s="30"/>
      <c r="CE531" s="30"/>
      <c r="CF531" s="30"/>
      <c r="CG531" s="30"/>
      <c r="CH531" s="30"/>
      <c r="CI531" s="30"/>
      <c r="CJ531" s="30"/>
      <c r="CK531" s="30"/>
      <c r="CL531" s="30"/>
      <c r="CM531" s="30"/>
      <c r="CN531" s="30"/>
      <c r="CO531" s="30"/>
      <c r="CP531" s="30"/>
      <c r="CQ531" s="30"/>
      <c r="CR531" s="30"/>
      <c r="CS531" s="30"/>
      <c r="CT531" s="30"/>
      <c r="CU531" s="30"/>
      <c r="CV531" s="30"/>
      <c r="CW531" s="30"/>
      <c r="CX531" s="30"/>
      <c r="CY531" s="30"/>
      <c r="CZ531" s="30"/>
      <c r="DA531" s="30"/>
      <c r="DB531" s="30"/>
      <c r="DC531" s="30"/>
      <c r="DD531" s="30"/>
      <c r="DE531" s="30"/>
      <c r="DF531" s="30"/>
      <c r="DG531" s="30"/>
      <c r="DH531" s="30"/>
      <c r="DI531" s="30"/>
      <c r="DJ531" s="30"/>
      <c r="DK531" s="30"/>
      <c r="DL531" s="30"/>
      <c r="DM531" s="30"/>
      <c r="DN531" s="30"/>
      <c r="DO531" s="30"/>
      <c r="DP531" s="53">
        <v>1</v>
      </c>
      <c r="DQ531" s="63">
        <v>0</v>
      </c>
      <c r="DR531" s="16">
        <v>1</v>
      </c>
      <c r="DS531" s="32">
        <f>PRODUCT(Таблица1[[#This Row],[РЕЙТИНГ НТЛ]:[РЕГ НТЛ]])</f>
        <v>0</v>
      </c>
      <c r="DT531" s="67">
        <f>SUM(Таблица1[[#This Row],[РЕЙТИНГ DPT]:[РЕЙТИНГ НТЛ]])</f>
        <v>1</v>
      </c>
    </row>
    <row r="532" spans="1:124" x14ac:dyDescent="0.25">
      <c r="A532" s="29">
        <v>130</v>
      </c>
      <c r="B532" s="30" t="s">
        <v>390</v>
      </c>
      <c r="C532" s="18" t="s">
        <v>102</v>
      </c>
      <c r="D532" s="30" t="s">
        <v>103</v>
      </c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30"/>
      <c r="BQ532" s="30"/>
      <c r="BR532" s="30"/>
      <c r="BS532" s="30"/>
      <c r="BT532" s="30"/>
      <c r="BU532" s="30"/>
      <c r="BV532" s="30"/>
      <c r="BW532" s="30"/>
      <c r="BX532" s="30"/>
      <c r="BY532" s="30">
        <v>7</v>
      </c>
      <c r="BZ532" s="30"/>
      <c r="CA532" s="30"/>
      <c r="CB532" s="30"/>
      <c r="CC532" s="30"/>
      <c r="CD532" s="30"/>
      <c r="CE532" s="30"/>
      <c r="CF532" s="30"/>
      <c r="CG532" s="30"/>
      <c r="CH532" s="30"/>
      <c r="CI532" s="30"/>
      <c r="CJ532" s="30"/>
      <c r="CK532" s="30"/>
      <c r="CL532" s="30"/>
      <c r="CM532" s="30"/>
      <c r="CN532" s="30"/>
      <c r="CO532" s="30"/>
      <c r="CP532" s="30"/>
      <c r="CQ532" s="30"/>
      <c r="CR532" s="30"/>
      <c r="CS532" s="30"/>
      <c r="CT532" s="30"/>
      <c r="CU532" s="30"/>
      <c r="CV532" s="30"/>
      <c r="CW532" s="30"/>
      <c r="CX532" s="30"/>
      <c r="CY532" s="30"/>
      <c r="CZ532" s="30"/>
      <c r="DA532" s="30"/>
      <c r="DB532" s="30"/>
      <c r="DC532" s="30"/>
      <c r="DD532" s="30"/>
      <c r="DE532" s="30"/>
      <c r="DF532" s="30"/>
      <c r="DG532" s="30"/>
      <c r="DH532" s="30"/>
      <c r="DI532" s="30"/>
      <c r="DJ532" s="30"/>
      <c r="DK532" s="30"/>
      <c r="DL532" s="30"/>
      <c r="DM532" s="30"/>
      <c r="DN532" s="30"/>
      <c r="DO532" s="30"/>
      <c r="DP532" s="53">
        <v>0</v>
      </c>
      <c r="DQ532" s="63">
        <v>0</v>
      </c>
      <c r="DR532" s="31">
        <v>1</v>
      </c>
      <c r="DS532" s="70">
        <f>PRODUCT(Таблица1[[#This Row],[РЕЙТИНГ НТЛ]:[РЕГ НТЛ]])</f>
        <v>0</v>
      </c>
      <c r="DT532" s="71">
        <f>SUM(Таблица1[[#This Row],[РЕЙТИНГ DPT]:[РЕЙТИНГ НТЛ]])</f>
        <v>0</v>
      </c>
    </row>
    <row r="533" spans="1:124" x14ac:dyDescent="0.25">
      <c r="A533" s="29">
        <v>261</v>
      </c>
      <c r="B533" s="30" t="s">
        <v>382</v>
      </c>
      <c r="C533" s="18" t="s">
        <v>102</v>
      </c>
      <c r="D533" s="30" t="s">
        <v>103</v>
      </c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30"/>
      <c r="BQ533" s="30"/>
      <c r="BR533" s="30"/>
      <c r="BS533" s="30"/>
      <c r="BT533" s="30"/>
      <c r="BU533" s="30"/>
      <c r="BV533" s="30"/>
      <c r="BW533" s="30"/>
      <c r="BX533" s="30">
        <v>1</v>
      </c>
      <c r="BY533" s="30"/>
      <c r="BZ533" s="30"/>
      <c r="CA533" s="30"/>
      <c r="CB533" s="30"/>
      <c r="CC533" s="30"/>
      <c r="CD533" s="30"/>
      <c r="CE533" s="30"/>
      <c r="CF533" s="30"/>
      <c r="CG533" s="30"/>
      <c r="CH533" s="30"/>
      <c r="CI533" s="30"/>
      <c r="CJ533" s="30"/>
      <c r="CK533" s="30"/>
      <c r="CL533" s="30"/>
      <c r="CM533" s="30"/>
      <c r="CN533" s="30"/>
      <c r="CO533" s="30"/>
      <c r="CP533" s="30"/>
      <c r="CQ533" s="30"/>
      <c r="CR533" s="30"/>
      <c r="CS533" s="30"/>
      <c r="CT533" s="30"/>
      <c r="CU533" s="30"/>
      <c r="CV533" s="30"/>
      <c r="CW533" s="30"/>
      <c r="CX533" s="30"/>
      <c r="CY533" s="30"/>
      <c r="CZ533" s="30"/>
      <c r="DA533" s="30"/>
      <c r="DB533" s="30"/>
      <c r="DC533" s="30"/>
      <c r="DD533" s="30"/>
      <c r="DE533" s="30"/>
      <c r="DF533" s="30"/>
      <c r="DG533" s="30"/>
      <c r="DH533" s="30"/>
      <c r="DI533" s="30"/>
      <c r="DJ533" s="30"/>
      <c r="DK533" s="30"/>
      <c r="DL533" s="30"/>
      <c r="DM533" s="30"/>
      <c r="DN533" s="30"/>
      <c r="DO533" s="30"/>
      <c r="DP533" s="53">
        <v>3</v>
      </c>
      <c r="DQ533" s="63">
        <v>0</v>
      </c>
      <c r="DR533" s="31">
        <v>1</v>
      </c>
      <c r="DS533" s="32">
        <f>PRODUCT(Таблица1[[#This Row],[РЕЙТИНГ НТЛ]:[РЕГ НТЛ]])</f>
        <v>0</v>
      </c>
      <c r="DT533" s="67">
        <f>SUM(Таблица1[[#This Row],[РЕЙТИНГ DPT]:[РЕЙТИНГ НТЛ]])</f>
        <v>3</v>
      </c>
    </row>
    <row r="534" spans="1:124" x14ac:dyDescent="0.25">
      <c r="A534" s="29">
        <v>137</v>
      </c>
      <c r="B534" s="30" t="s">
        <v>380</v>
      </c>
      <c r="C534" s="18" t="s">
        <v>102</v>
      </c>
      <c r="D534" s="30" t="s">
        <v>103</v>
      </c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30"/>
      <c r="BQ534" s="30"/>
      <c r="BR534" s="30"/>
      <c r="BS534" s="30"/>
      <c r="BT534" s="30"/>
      <c r="BU534" s="30"/>
      <c r="BV534" s="30"/>
      <c r="BW534" s="30"/>
      <c r="BX534" s="30">
        <v>2</v>
      </c>
      <c r="BY534" s="30"/>
      <c r="BZ534" s="30"/>
      <c r="CA534" s="30"/>
      <c r="CB534" s="30"/>
      <c r="CC534" s="30"/>
      <c r="CD534" s="30"/>
      <c r="CE534" s="30"/>
      <c r="CF534" s="30"/>
      <c r="CG534" s="30"/>
      <c r="CH534" s="30"/>
      <c r="CI534" s="30"/>
      <c r="CJ534" s="30"/>
      <c r="CK534" s="30"/>
      <c r="CL534" s="30"/>
      <c r="CM534" s="30"/>
      <c r="CN534" s="30"/>
      <c r="CO534" s="30"/>
      <c r="CP534" s="30"/>
      <c r="CQ534" s="30"/>
      <c r="CR534" s="30"/>
      <c r="CS534" s="30"/>
      <c r="CT534" s="30"/>
      <c r="CU534" s="30"/>
      <c r="CV534" s="30"/>
      <c r="CW534" s="30"/>
      <c r="CX534" s="30"/>
      <c r="CY534" s="30"/>
      <c r="CZ534" s="30"/>
      <c r="DA534" s="30"/>
      <c r="DB534" s="30"/>
      <c r="DC534" s="30"/>
      <c r="DD534" s="30"/>
      <c r="DE534" s="30"/>
      <c r="DF534" s="30"/>
      <c r="DG534" s="30"/>
      <c r="DH534" s="30"/>
      <c r="DI534" s="30"/>
      <c r="DJ534" s="30"/>
      <c r="DK534" s="30"/>
      <c r="DL534" s="30"/>
      <c r="DM534" s="30"/>
      <c r="DN534" s="30"/>
      <c r="DO534" s="30"/>
      <c r="DP534" s="53">
        <v>2</v>
      </c>
      <c r="DQ534" s="46">
        <v>0</v>
      </c>
      <c r="DR534" s="31">
        <v>1</v>
      </c>
      <c r="DS534" s="32">
        <f>PRODUCT(Таблица1[[#This Row],[РЕЙТИНГ НТЛ]:[РЕГ НТЛ]])</f>
        <v>0</v>
      </c>
      <c r="DT534" s="67">
        <f>SUM(Таблица1[[#This Row],[РЕЙТИНГ DPT]:[РЕЙТИНГ НТЛ]])</f>
        <v>2</v>
      </c>
    </row>
    <row r="535" spans="1:124" x14ac:dyDescent="0.25">
      <c r="A535" s="29">
        <v>258</v>
      </c>
      <c r="B535" s="30" t="s">
        <v>383</v>
      </c>
      <c r="C535" s="18" t="s">
        <v>102</v>
      </c>
      <c r="D535" s="30" t="s">
        <v>103</v>
      </c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30"/>
      <c r="BQ535" s="30"/>
      <c r="BR535" s="30"/>
      <c r="BS535" s="30"/>
      <c r="BT535" s="30"/>
      <c r="BU535" s="30"/>
      <c r="BV535" s="30"/>
      <c r="BW535" s="30"/>
      <c r="BX535" s="30">
        <v>3</v>
      </c>
      <c r="BY535" s="30"/>
      <c r="BZ535" s="30"/>
      <c r="CA535" s="30"/>
      <c r="CB535" s="30"/>
      <c r="CC535" s="30"/>
      <c r="CD535" s="30"/>
      <c r="CE535" s="30"/>
      <c r="CF535" s="30"/>
      <c r="CG535" s="30"/>
      <c r="CH535" s="30"/>
      <c r="CI535" s="30"/>
      <c r="CJ535" s="30"/>
      <c r="CK535" s="30"/>
      <c r="CL535" s="30"/>
      <c r="CM535" s="30"/>
      <c r="CN535" s="30"/>
      <c r="CO535" s="30"/>
      <c r="CP535" s="30"/>
      <c r="CQ535" s="30"/>
      <c r="CR535" s="30"/>
      <c r="CS535" s="30"/>
      <c r="CT535" s="30"/>
      <c r="CU535" s="30"/>
      <c r="CV535" s="30"/>
      <c r="CW535" s="30"/>
      <c r="CX535" s="30"/>
      <c r="CY535" s="30"/>
      <c r="CZ535" s="30"/>
      <c r="DA535" s="30"/>
      <c r="DB535" s="30"/>
      <c r="DC535" s="30"/>
      <c r="DD535" s="30"/>
      <c r="DE535" s="30"/>
      <c r="DF535" s="30"/>
      <c r="DG535" s="30"/>
      <c r="DH535" s="30"/>
      <c r="DI535" s="30"/>
      <c r="DJ535" s="30"/>
      <c r="DK535" s="30"/>
      <c r="DL535" s="30"/>
      <c r="DM535" s="30"/>
      <c r="DN535" s="30"/>
      <c r="DO535" s="30"/>
      <c r="DP535" s="53">
        <v>2</v>
      </c>
      <c r="DQ535" s="46">
        <v>0</v>
      </c>
      <c r="DR535" s="31">
        <v>1</v>
      </c>
      <c r="DS535" s="32">
        <f>PRODUCT(Таблица1[[#This Row],[РЕЙТИНГ НТЛ]:[РЕГ НТЛ]])</f>
        <v>0</v>
      </c>
      <c r="DT535" s="67">
        <f>SUM(Таблица1[[#This Row],[РЕЙТИНГ DPT]:[РЕЙТИНГ НТЛ]])</f>
        <v>2</v>
      </c>
    </row>
    <row r="536" spans="1:124" x14ac:dyDescent="0.25">
      <c r="A536" s="29">
        <v>255</v>
      </c>
      <c r="B536" s="30" t="s">
        <v>384</v>
      </c>
      <c r="C536" s="18" t="s">
        <v>102</v>
      </c>
      <c r="D536" s="30" t="s">
        <v>103</v>
      </c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30"/>
      <c r="BQ536" s="30"/>
      <c r="BR536" s="30"/>
      <c r="BS536" s="30"/>
      <c r="BT536" s="30"/>
      <c r="BU536" s="30"/>
      <c r="BV536" s="30"/>
      <c r="BW536" s="30"/>
      <c r="BX536" s="30">
        <v>4</v>
      </c>
      <c r="BY536" s="30"/>
      <c r="BZ536" s="30"/>
      <c r="CA536" s="30"/>
      <c r="CB536" s="30"/>
      <c r="CC536" s="30"/>
      <c r="CD536" s="30"/>
      <c r="CE536" s="30"/>
      <c r="CF536" s="30"/>
      <c r="CG536" s="30"/>
      <c r="CH536" s="30"/>
      <c r="CI536" s="30"/>
      <c r="CJ536" s="30"/>
      <c r="CK536" s="30"/>
      <c r="CL536" s="30"/>
      <c r="CM536" s="30"/>
      <c r="CN536" s="30"/>
      <c r="CO536" s="30"/>
      <c r="CP536" s="30"/>
      <c r="CQ536" s="30"/>
      <c r="CR536" s="30"/>
      <c r="CS536" s="30"/>
      <c r="CT536" s="30"/>
      <c r="CU536" s="30"/>
      <c r="CV536" s="30"/>
      <c r="CW536" s="30"/>
      <c r="CX536" s="30"/>
      <c r="CY536" s="30"/>
      <c r="CZ536" s="30"/>
      <c r="DA536" s="30"/>
      <c r="DB536" s="30"/>
      <c r="DC536" s="30"/>
      <c r="DD536" s="30"/>
      <c r="DE536" s="30"/>
      <c r="DF536" s="30"/>
      <c r="DG536" s="30"/>
      <c r="DH536" s="30"/>
      <c r="DI536" s="30"/>
      <c r="DJ536" s="30"/>
      <c r="DK536" s="30"/>
      <c r="DL536" s="30"/>
      <c r="DM536" s="30"/>
      <c r="DN536" s="30"/>
      <c r="DO536" s="30"/>
      <c r="DP536" s="53">
        <v>1</v>
      </c>
      <c r="DQ536" s="46">
        <v>0</v>
      </c>
      <c r="DR536" s="31">
        <v>0</v>
      </c>
      <c r="DS536" s="32">
        <f>PRODUCT(Таблица1[[#This Row],[РЕЙТИНГ НТЛ]:[РЕГ НТЛ]])</f>
        <v>0</v>
      </c>
      <c r="DT536" s="67">
        <f>SUM(Таблица1[[#This Row],[РЕЙТИНГ DPT]:[РЕЙТИНГ НТЛ]])</f>
        <v>1</v>
      </c>
    </row>
    <row r="537" spans="1:124" x14ac:dyDescent="0.25">
      <c r="A537" s="29">
        <v>256</v>
      </c>
      <c r="B537" s="30" t="s">
        <v>385</v>
      </c>
      <c r="C537" s="18" t="s">
        <v>102</v>
      </c>
      <c r="D537" s="30" t="s">
        <v>103</v>
      </c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30"/>
      <c r="BQ537" s="30"/>
      <c r="BR537" s="30"/>
      <c r="BS537" s="30"/>
      <c r="BT537" s="30"/>
      <c r="BU537" s="30"/>
      <c r="BV537" s="30"/>
      <c r="BW537" s="30"/>
      <c r="BX537" s="30">
        <v>5</v>
      </c>
      <c r="BY537" s="30"/>
      <c r="BZ537" s="30"/>
      <c r="CA537" s="30"/>
      <c r="CB537" s="30"/>
      <c r="CC537" s="30"/>
      <c r="CD537" s="30"/>
      <c r="CE537" s="30"/>
      <c r="CF537" s="30"/>
      <c r="CG537" s="30"/>
      <c r="CH537" s="30"/>
      <c r="CI537" s="30"/>
      <c r="CJ537" s="30"/>
      <c r="CK537" s="30"/>
      <c r="CL537" s="30"/>
      <c r="CM537" s="30"/>
      <c r="CN537" s="30"/>
      <c r="CO537" s="30"/>
      <c r="CP537" s="30"/>
      <c r="CQ537" s="30"/>
      <c r="CR537" s="30"/>
      <c r="CS537" s="30"/>
      <c r="CT537" s="30"/>
      <c r="CU537" s="30"/>
      <c r="CV537" s="30"/>
      <c r="CW537" s="30"/>
      <c r="CX537" s="30"/>
      <c r="CY537" s="30"/>
      <c r="CZ537" s="30"/>
      <c r="DA537" s="30"/>
      <c r="DB537" s="30"/>
      <c r="DC537" s="30"/>
      <c r="DD537" s="30"/>
      <c r="DE537" s="30"/>
      <c r="DF537" s="30"/>
      <c r="DG537" s="30"/>
      <c r="DH537" s="30"/>
      <c r="DI537" s="30"/>
      <c r="DJ537" s="30"/>
      <c r="DK537" s="30"/>
      <c r="DL537" s="30"/>
      <c r="DM537" s="30"/>
      <c r="DN537" s="30"/>
      <c r="DO537" s="30"/>
      <c r="DP537" s="53">
        <v>1</v>
      </c>
      <c r="DQ537" s="46">
        <v>0</v>
      </c>
      <c r="DR537" s="35">
        <v>0</v>
      </c>
      <c r="DS537" s="32">
        <f>PRODUCT(Таблица1[[#This Row],[РЕЙТИНГ НТЛ]:[РЕГ НТЛ]])</f>
        <v>0</v>
      </c>
      <c r="DT537" s="67">
        <f>SUM(Таблица1[[#This Row],[РЕЙТИНГ DPT]:[РЕЙТИНГ НТЛ]])</f>
        <v>1</v>
      </c>
    </row>
    <row r="538" spans="1:124" x14ac:dyDescent="0.25">
      <c r="A538" s="29">
        <v>148</v>
      </c>
      <c r="B538" s="30" t="s">
        <v>374</v>
      </c>
      <c r="C538" s="18" t="s">
        <v>102</v>
      </c>
      <c r="D538" s="30" t="s">
        <v>103</v>
      </c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30"/>
      <c r="BQ538" s="30"/>
      <c r="BR538" s="30"/>
      <c r="BS538" s="30"/>
      <c r="BT538" s="30"/>
      <c r="BU538" s="30"/>
      <c r="BV538" s="30"/>
      <c r="BW538" s="30">
        <v>1</v>
      </c>
      <c r="BX538" s="30"/>
      <c r="BY538" s="30"/>
      <c r="BZ538" s="30"/>
      <c r="CA538" s="30"/>
      <c r="CB538" s="30"/>
      <c r="CC538" s="30"/>
      <c r="CD538" s="30"/>
      <c r="CE538" s="30"/>
      <c r="CF538" s="30"/>
      <c r="CG538" s="30"/>
      <c r="CH538" s="30"/>
      <c r="CI538" s="30"/>
      <c r="CJ538" s="30"/>
      <c r="CK538" s="30"/>
      <c r="CL538" s="30"/>
      <c r="CM538" s="30"/>
      <c r="CN538" s="30"/>
      <c r="CO538" s="30"/>
      <c r="CP538" s="30"/>
      <c r="CQ538" s="30"/>
      <c r="CR538" s="30"/>
      <c r="CS538" s="30"/>
      <c r="CT538" s="30"/>
      <c r="CU538" s="30"/>
      <c r="CV538" s="30"/>
      <c r="CW538" s="30"/>
      <c r="CX538" s="30"/>
      <c r="CY538" s="30"/>
      <c r="CZ538" s="30"/>
      <c r="DA538" s="30"/>
      <c r="DB538" s="30"/>
      <c r="DC538" s="30"/>
      <c r="DD538" s="30"/>
      <c r="DE538" s="30"/>
      <c r="DF538" s="30"/>
      <c r="DG538" s="30"/>
      <c r="DH538" s="30"/>
      <c r="DI538" s="30"/>
      <c r="DJ538" s="30"/>
      <c r="DK538" s="30"/>
      <c r="DL538" s="30"/>
      <c r="DM538" s="30"/>
      <c r="DN538" s="30"/>
      <c r="DO538" s="30"/>
      <c r="DP538" s="53">
        <v>3</v>
      </c>
      <c r="DQ538" s="46">
        <v>0</v>
      </c>
      <c r="DR538" s="16">
        <v>1</v>
      </c>
      <c r="DS538" s="32">
        <f>PRODUCT(Таблица1[[#This Row],[РЕЙТИНГ НТЛ]:[РЕГ НТЛ]])</f>
        <v>0</v>
      </c>
      <c r="DT538" s="67">
        <f>SUM(Таблица1[[#This Row],[РЕЙТИНГ DPT]:[РЕЙТИНГ НТЛ]])</f>
        <v>3</v>
      </c>
    </row>
    <row r="539" spans="1:124" x14ac:dyDescent="0.25">
      <c r="A539" s="29">
        <v>145</v>
      </c>
      <c r="B539" s="30" t="s">
        <v>375</v>
      </c>
      <c r="C539" s="18" t="s">
        <v>106</v>
      </c>
      <c r="D539" s="30" t="s">
        <v>198</v>
      </c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30"/>
      <c r="BQ539" s="30"/>
      <c r="BR539" s="30"/>
      <c r="BS539" s="30"/>
      <c r="BT539" s="30"/>
      <c r="BU539" s="30"/>
      <c r="BV539" s="30"/>
      <c r="BW539" s="30">
        <v>2</v>
      </c>
      <c r="BX539" s="30"/>
      <c r="BY539" s="30"/>
      <c r="BZ539" s="30"/>
      <c r="CA539" s="30"/>
      <c r="CB539" s="30"/>
      <c r="CC539" s="30"/>
      <c r="CD539" s="30"/>
      <c r="CE539" s="30"/>
      <c r="CF539" s="30"/>
      <c r="CG539" s="30"/>
      <c r="CH539" s="30"/>
      <c r="CI539" s="30"/>
      <c r="CJ539" s="30"/>
      <c r="CK539" s="30"/>
      <c r="CL539" s="30"/>
      <c r="CM539" s="30"/>
      <c r="CN539" s="30"/>
      <c r="CO539" s="30"/>
      <c r="CP539" s="30"/>
      <c r="CQ539" s="30"/>
      <c r="CR539" s="30"/>
      <c r="CS539" s="30"/>
      <c r="CT539" s="30"/>
      <c r="CU539" s="30"/>
      <c r="CV539" s="30"/>
      <c r="CW539" s="30"/>
      <c r="CX539" s="30"/>
      <c r="CY539" s="30"/>
      <c r="CZ539" s="30"/>
      <c r="DA539" s="30"/>
      <c r="DB539" s="30"/>
      <c r="DC539" s="30"/>
      <c r="DD539" s="30"/>
      <c r="DE539" s="30"/>
      <c r="DF539" s="30"/>
      <c r="DG539" s="30"/>
      <c r="DH539" s="30"/>
      <c r="DI539" s="30"/>
      <c r="DJ539" s="30"/>
      <c r="DK539" s="30"/>
      <c r="DL539" s="30"/>
      <c r="DM539" s="30"/>
      <c r="DN539" s="30"/>
      <c r="DO539" s="30"/>
      <c r="DP539" s="53">
        <v>2</v>
      </c>
      <c r="DQ539" s="46">
        <v>0</v>
      </c>
      <c r="DR539" s="16">
        <v>1</v>
      </c>
      <c r="DS539" s="32">
        <f>PRODUCT(Таблица1[[#This Row],[РЕЙТИНГ НТЛ]:[РЕГ НТЛ]])</f>
        <v>0</v>
      </c>
      <c r="DT539" s="67">
        <f>SUM(Таблица1[[#This Row],[РЕЙТИНГ DPT]:[РЕЙТИНГ НТЛ]])</f>
        <v>2</v>
      </c>
    </row>
    <row r="540" spans="1:124" x14ac:dyDescent="0.25">
      <c r="A540" s="29">
        <v>164</v>
      </c>
      <c r="B540" s="30" t="s">
        <v>376</v>
      </c>
      <c r="C540" s="18" t="s">
        <v>102</v>
      </c>
      <c r="D540" s="30" t="s">
        <v>103</v>
      </c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30"/>
      <c r="BQ540" s="30"/>
      <c r="BR540" s="30"/>
      <c r="BS540" s="30"/>
      <c r="BT540" s="30"/>
      <c r="BU540" s="30"/>
      <c r="BV540" s="30"/>
      <c r="BW540" s="30">
        <v>3</v>
      </c>
      <c r="BX540" s="30"/>
      <c r="BY540" s="30"/>
      <c r="BZ540" s="30"/>
      <c r="CA540" s="30"/>
      <c r="CB540" s="30"/>
      <c r="CC540" s="30"/>
      <c r="CD540" s="30"/>
      <c r="CE540" s="30"/>
      <c r="CF540" s="30"/>
      <c r="CG540" s="30"/>
      <c r="CH540" s="30"/>
      <c r="CI540" s="30"/>
      <c r="CJ540" s="30"/>
      <c r="CK540" s="30"/>
      <c r="CL540" s="30"/>
      <c r="CM540" s="30"/>
      <c r="CN540" s="30"/>
      <c r="CO540" s="30"/>
      <c r="CP540" s="30"/>
      <c r="CQ540" s="30"/>
      <c r="CR540" s="30"/>
      <c r="CS540" s="30"/>
      <c r="CT540" s="30"/>
      <c r="CU540" s="30"/>
      <c r="CV540" s="30"/>
      <c r="CW540" s="30"/>
      <c r="CX540" s="30"/>
      <c r="CY540" s="30"/>
      <c r="CZ540" s="30"/>
      <c r="DA540" s="30"/>
      <c r="DB540" s="30"/>
      <c r="DC540" s="30"/>
      <c r="DD540" s="30"/>
      <c r="DE540" s="30"/>
      <c r="DF540" s="30"/>
      <c r="DG540" s="30"/>
      <c r="DH540" s="30"/>
      <c r="DI540" s="30"/>
      <c r="DJ540" s="30"/>
      <c r="DK540" s="30"/>
      <c r="DL540" s="30"/>
      <c r="DM540" s="30"/>
      <c r="DN540" s="30"/>
      <c r="DO540" s="30"/>
      <c r="DP540" s="53">
        <v>2</v>
      </c>
      <c r="DQ540" s="46">
        <v>0</v>
      </c>
      <c r="DR540" s="31">
        <v>1</v>
      </c>
      <c r="DS540" s="32">
        <f>PRODUCT(Таблица1[[#This Row],[РЕЙТИНГ НТЛ]:[РЕГ НТЛ]])</f>
        <v>0</v>
      </c>
      <c r="DT540" s="67">
        <f>SUM(Таблица1[[#This Row],[РЕЙТИНГ DPT]:[РЕЙТИНГ НТЛ]])</f>
        <v>2</v>
      </c>
    </row>
    <row r="541" spans="1:124" x14ac:dyDescent="0.25">
      <c r="A541" s="29">
        <v>142</v>
      </c>
      <c r="B541" s="30" t="s">
        <v>377</v>
      </c>
      <c r="C541" s="18" t="s">
        <v>102</v>
      </c>
      <c r="D541" s="30" t="s">
        <v>103</v>
      </c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30"/>
      <c r="BQ541" s="30"/>
      <c r="BR541" s="30"/>
      <c r="BS541" s="30"/>
      <c r="BT541" s="30"/>
      <c r="BU541" s="30"/>
      <c r="BV541" s="30"/>
      <c r="BW541" s="30">
        <v>4</v>
      </c>
      <c r="BX541" s="30"/>
      <c r="BY541" s="30"/>
      <c r="BZ541" s="30"/>
      <c r="CA541" s="30"/>
      <c r="CB541" s="30"/>
      <c r="CC541" s="30"/>
      <c r="CD541" s="30"/>
      <c r="CE541" s="30"/>
      <c r="CF541" s="30"/>
      <c r="CG541" s="30"/>
      <c r="CH541" s="30"/>
      <c r="CI541" s="30"/>
      <c r="CJ541" s="30"/>
      <c r="CK541" s="30"/>
      <c r="CL541" s="30"/>
      <c r="CM541" s="30"/>
      <c r="CN541" s="30"/>
      <c r="CO541" s="30"/>
      <c r="CP541" s="30"/>
      <c r="CQ541" s="30"/>
      <c r="CR541" s="30"/>
      <c r="CS541" s="30"/>
      <c r="CT541" s="30"/>
      <c r="CU541" s="30"/>
      <c r="CV541" s="30"/>
      <c r="CW541" s="30"/>
      <c r="CX541" s="30"/>
      <c r="CY541" s="30"/>
      <c r="CZ541" s="30"/>
      <c r="DA541" s="30"/>
      <c r="DB541" s="30"/>
      <c r="DC541" s="30"/>
      <c r="DD541" s="30"/>
      <c r="DE541" s="30"/>
      <c r="DF541" s="30"/>
      <c r="DG541" s="30"/>
      <c r="DH541" s="30"/>
      <c r="DI541" s="30"/>
      <c r="DJ541" s="30"/>
      <c r="DK541" s="30"/>
      <c r="DL541" s="30"/>
      <c r="DM541" s="30"/>
      <c r="DN541" s="30"/>
      <c r="DO541" s="30"/>
      <c r="DP541" s="53">
        <v>1</v>
      </c>
      <c r="DQ541" s="46">
        <v>0</v>
      </c>
      <c r="DR541" s="31">
        <v>1</v>
      </c>
      <c r="DS541" s="32">
        <f>PRODUCT(Таблица1[[#This Row],[РЕЙТИНГ НТЛ]:[РЕГ НТЛ]])</f>
        <v>0</v>
      </c>
      <c r="DT541" s="67">
        <f>SUM(Таблица1[[#This Row],[РЕЙТИНГ DPT]:[РЕЙТИНГ НТЛ]])</f>
        <v>1</v>
      </c>
    </row>
    <row r="542" spans="1:124" x14ac:dyDescent="0.25">
      <c r="A542" s="29">
        <v>157</v>
      </c>
      <c r="B542" s="30" t="s">
        <v>378</v>
      </c>
      <c r="C542" s="18" t="s">
        <v>102</v>
      </c>
      <c r="D542" s="30" t="s">
        <v>103</v>
      </c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30"/>
      <c r="BQ542" s="30"/>
      <c r="BR542" s="30"/>
      <c r="BS542" s="30"/>
      <c r="BT542" s="30"/>
      <c r="BU542" s="30"/>
      <c r="BV542" s="30"/>
      <c r="BW542" s="30">
        <v>5</v>
      </c>
      <c r="BX542" s="30"/>
      <c r="BY542" s="30"/>
      <c r="BZ542" s="30"/>
      <c r="CA542" s="30"/>
      <c r="CB542" s="30"/>
      <c r="CC542" s="30"/>
      <c r="CD542" s="30"/>
      <c r="CE542" s="30"/>
      <c r="CF542" s="30"/>
      <c r="CG542" s="30"/>
      <c r="CH542" s="30"/>
      <c r="CI542" s="30"/>
      <c r="CJ542" s="30"/>
      <c r="CK542" s="30"/>
      <c r="CL542" s="30"/>
      <c r="CM542" s="30"/>
      <c r="CN542" s="30"/>
      <c r="CO542" s="30"/>
      <c r="CP542" s="30"/>
      <c r="CQ542" s="30"/>
      <c r="CR542" s="30"/>
      <c r="CS542" s="30"/>
      <c r="CT542" s="30"/>
      <c r="CU542" s="30"/>
      <c r="CV542" s="30"/>
      <c r="CW542" s="30"/>
      <c r="CX542" s="30"/>
      <c r="CY542" s="30"/>
      <c r="CZ542" s="30"/>
      <c r="DA542" s="30"/>
      <c r="DB542" s="30"/>
      <c r="DC542" s="30"/>
      <c r="DD542" s="30"/>
      <c r="DE542" s="30"/>
      <c r="DF542" s="30"/>
      <c r="DG542" s="30"/>
      <c r="DH542" s="30"/>
      <c r="DI542" s="30"/>
      <c r="DJ542" s="30"/>
      <c r="DK542" s="30"/>
      <c r="DL542" s="30"/>
      <c r="DM542" s="30"/>
      <c r="DN542" s="30"/>
      <c r="DO542" s="30"/>
      <c r="DP542" s="53">
        <v>1</v>
      </c>
      <c r="DQ542" s="46">
        <v>0</v>
      </c>
      <c r="DR542" s="31">
        <v>1</v>
      </c>
      <c r="DS542" s="32">
        <f>PRODUCT(Таблица1[[#This Row],[РЕЙТИНГ НТЛ]:[РЕГ НТЛ]])</f>
        <v>0</v>
      </c>
      <c r="DT542" s="67">
        <f>SUM(Таблица1[[#This Row],[РЕЙТИНГ DPT]:[РЕЙТИНГ НТЛ]])</f>
        <v>1</v>
      </c>
    </row>
    <row r="543" spans="1:124" x14ac:dyDescent="0.25">
      <c r="A543" s="29">
        <v>149</v>
      </c>
      <c r="B543" s="30" t="s">
        <v>379</v>
      </c>
      <c r="C543" s="18" t="s">
        <v>102</v>
      </c>
      <c r="D543" s="30" t="s">
        <v>103</v>
      </c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30"/>
      <c r="BQ543" s="30"/>
      <c r="BR543" s="30"/>
      <c r="BS543" s="30"/>
      <c r="BT543" s="30"/>
      <c r="BU543" s="30"/>
      <c r="BV543" s="30"/>
      <c r="BW543" s="30">
        <v>6</v>
      </c>
      <c r="BX543" s="30"/>
      <c r="BY543" s="30"/>
      <c r="BZ543" s="30"/>
      <c r="CA543" s="30"/>
      <c r="CB543" s="30"/>
      <c r="CC543" s="30"/>
      <c r="CD543" s="30"/>
      <c r="CE543" s="30"/>
      <c r="CF543" s="30"/>
      <c r="CG543" s="30"/>
      <c r="CH543" s="30"/>
      <c r="CI543" s="30"/>
      <c r="CJ543" s="30"/>
      <c r="CK543" s="30"/>
      <c r="CL543" s="30"/>
      <c r="CM543" s="30"/>
      <c r="CN543" s="30"/>
      <c r="CO543" s="30"/>
      <c r="CP543" s="30"/>
      <c r="CQ543" s="30"/>
      <c r="CR543" s="30"/>
      <c r="CS543" s="30"/>
      <c r="CT543" s="30"/>
      <c r="CU543" s="30"/>
      <c r="CV543" s="30"/>
      <c r="CW543" s="30"/>
      <c r="CX543" s="30"/>
      <c r="CY543" s="30"/>
      <c r="CZ543" s="30"/>
      <c r="DA543" s="30"/>
      <c r="DB543" s="30"/>
      <c r="DC543" s="30"/>
      <c r="DD543" s="30"/>
      <c r="DE543" s="30"/>
      <c r="DF543" s="30"/>
      <c r="DG543" s="30"/>
      <c r="DH543" s="30"/>
      <c r="DI543" s="30"/>
      <c r="DJ543" s="30"/>
      <c r="DK543" s="30"/>
      <c r="DL543" s="30"/>
      <c r="DM543" s="30"/>
      <c r="DN543" s="30"/>
      <c r="DO543" s="30"/>
      <c r="DP543" s="53">
        <v>1</v>
      </c>
      <c r="DQ543" s="46">
        <v>0</v>
      </c>
      <c r="DR543" s="31">
        <v>1</v>
      </c>
      <c r="DS543" s="32">
        <f>PRODUCT(Таблица1[[#This Row],[РЕЙТИНГ НТЛ]:[РЕГ НТЛ]])</f>
        <v>0</v>
      </c>
      <c r="DT543" s="67">
        <f>SUM(Таблица1[[#This Row],[РЕЙТИНГ DPT]:[РЕЙТИНГ НТЛ]])</f>
        <v>1</v>
      </c>
    </row>
    <row r="544" spans="1:124" x14ac:dyDescent="0.25">
      <c r="A544" s="29">
        <v>89</v>
      </c>
      <c r="B544" s="30" t="s">
        <v>325</v>
      </c>
      <c r="C544" s="18" t="s">
        <v>102</v>
      </c>
      <c r="D544" s="30" t="s">
        <v>103</v>
      </c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30"/>
      <c r="BQ544" s="30"/>
      <c r="BR544" s="30"/>
      <c r="BS544" s="30"/>
      <c r="BT544" s="30"/>
      <c r="BU544" s="30"/>
      <c r="BV544" s="30"/>
      <c r="BW544" s="30">
        <v>7</v>
      </c>
      <c r="BX544" s="30"/>
      <c r="BY544" s="30"/>
      <c r="BZ544" s="30"/>
      <c r="CA544" s="30"/>
      <c r="CB544" s="30"/>
      <c r="CC544" s="30"/>
      <c r="CD544" s="30"/>
      <c r="CE544" s="30"/>
      <c r="CF544" s="30"/>
      <c r="CG544" s="30"/>
      <c r="CH544" s="30"/>
      <c r="CI544" s="30"/>
      <c r="CJ544" s="30"/>
      <c r="CK544" s="30"/>
      <c r="CL544" s="30"/>
      <c r="CM544" s="30"/>
      <c r="CN544" s="30"/>
      <c r="CO544" s="30"/>
      <c r="CP544" s="30"/>
      <c r="CQ544" s="30"/>
      <c r="CR544" s="30"/>
      <c r="CS544" s="30"/>
      <c r="CT544" s="30"/>
      <c r="CU544" s="30"/>
      <c r="CV544" s="30"/>
      <c r="CW544" s="30"/>
      <c r="CX544" s="30"/>
      <c r="CY544" s="30"/>
      <c r="CZ544" s="30"/>
      <c r="DA544" s="30"/>
      <c r="DB544" s="30"/>
      <c r="DC544" s="30"/>
      <c r="DD544" s="30"/>
      <c r="DE544" s="30"/>
      <c r="DF544" s="30"/>
      <c r="DG544" s="30"/>
      <c r="DH544" s="30"/>
      <c r="DI544" s="30"/>
      <c r="DJ544" s="30"/>
      <c r="DK544" s="30"/>
      <c r="DL544" s="30"/>
      <c r="DM544" s="30"/>
      <c r="DN544" s="30"/>
      <c r="DO544" s="30"/>
      <c r="DP544" s="53">
        <v>0</v>
      </c>
      <c r="DQ544" s="46">
        <v>0</v>
      </c>
      <c r="DR544" s="31">
        <v>1</v>
      </c>
      <c r="DS544" s="70">
        <f>PRODUCT(Таблица1[[#This Row],[РЕЙТИНГ НТЛ]:[РЕГ НТЛ]])</f>
        <v>0</v>
      </c>
      <c r="DT544" s="71">
        <f>SUM(Таблица1[[#This Row],[РЕЙТИНГ DPT]:[РЕЙТИНГ НТЛ]])</f>
        <v>0</v>
      </c>
    </row>
    <row r="545" spans="1:124" x14ac:dyDescent="0.25">
      <c r="A545" s="29">
        <v>137</v>
      </c>
      <c r="B545" s="30" t="s">
        <v>380</v>
      </c>
      <c r="C545" s="18" t="s">
        <v>102</v>
      </c>
      <c r="D545" s="30" t="s">
        <v>103</v>
      </c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30"/>
      <c r="BQ545" s="30"/>
      <c r="BR545" s="30"/>
      <c r="BS545" s="30"/>
      <c r="BT545" s="30"/>
      <c r="BU545" s="30"/>
      <c r="BV545" s="30"/>
      <c r="BW545" s="30">
        <v>8</v>
      </c>
      <c r="BX545" s="30"/>
      <c r="BY545" s="30"/>
      <c r="BZ545" s="30"/>
      <c r="CA545" s="30"/>
      <c r="CB545" s="30"/>
      <c r="CC545" s="30"/>
      <c r="CD545" s="30"/>
      <c r="CE545" s="30"/>
      <c r="CF545" s="30"/>
      <c r="CG545" s="30"/>
      <c r="CH545" s="30"/>
      <c r="CI545" s="30"/>
      <c r="CJ545" s="30"/>
      <c r="CK545" s="30"/>
      <c r="CL545" s="30"/>
      <c r="CM545" s="30"/>
      <c r="CN545" s="30"/>
      <c r="CO545" s="30"/>
      <c r="CP545" s="30"/>
      <c r="CQ545" s="30"/>
      <c r="CR545" s="30"/>
      <c r="CS545" s="30"/>
      <c r="CT545" s="30"/>
      <c r="CU545" s="30"/>
      <c r="CV545" s="30"/>
      <c r="CW545" s="30"/>
      <c r="CX545" s="30"/>
      <c r="CY545" s="30"/>
      <c r="CZ545" s="30"/>
      <c r="DA545" s="30"/>
      <c r="DB545" s="30"/>
      <c r="DC545" s="30"/>
      <c r="DD545" s="30"/>
      <c r="DE545" s="30"/>
      <c r="DF545" s="30"/>
      <c r="DG545" s="30"/>
      <c r="DH545" s="30"/>
      <c r="DI545" s="30"/>
      <c r="DJ545" s="30"/>
      <c r="DK545" s="30"/>
      <c r="DL545" s="30"/>
      <c r="DM545" s="30"/>
      <c r="DN545" s="30"/>
      <c r="DO545" s="30"/>
      <c r="DP545" s="53">
        <v>0</v>
      </c>
      <c r="DQ545" s="46">
        <v>0</v>
      </c>
      <c r="DR545" s="31">
        <v>1</v>
      </c>
      <c r="DS545" s="70">
        <f>PRODUCT(Таблица1[[#This Row],[РЕЙТИНГ НТЛ]:[РЕГ НТЛ]])</f>
        <v>0</v>
      </c>
      <c r="DT545" s="71">
        <f>SUM(Таблица1[[#This Row],[РЕЙТИНГ DPT]:[РЕЙТИНГ НТЛ]])</f>
        <v>0</v>
      </c>
    </row>
    <row r="546" spans="1:124" x14ac:dyDescent="0.25">
      <c r="A546" s="29">
        <v>169</v>
      </c>
      <c r="B546" s="30" t="s">
        <v>381</v>
      </c>
      <c r="C546" s="14" t="s">
        <v>102</v>
      </c>
      <c r="D546" s="30" t="s">
        <v>103</v>
      </c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30"/>
      <c r="BQ546" s="30"/>
      <c r="BR546" s="30"/>
      <c r="BS546" s="30"/>
      <c r="BT546" s="30"/>
      <c r="BU546" s="30"/>
      <c r="BV546" s="30"/>
      <c r="BW546" s="30">
        <v>9</v>
      </c>
      <c r="BX546" s="30"/>
      <c r="BY546" s="30"/>
      <c r="BZ546" s="30"/>
      <c r="CA546" s="30"/>
      <c r="CB546" s="30"/>
      <c r="CC546" s="30"/>
      <c r="CD546" s="30"/>
      <c r="CE546" s="30"/>
      <c r="CF546" s="30"/>
      <c r="CG546" s="30"/>
      <c r="CH546" s="30"/>
      <c r="CI546" s="30"/>
      <c r="CJ546" s="30"/>
      <c r="CK546" s="30"/>
      <c r="CL546" s="30"/>
      <c r="CM546" s="30"/>
      <c r="CN546" s="30"/>
      <c r="CO546" s="30"/>
      <c r="CP546" s="30"/>
      <c r="CQ546" s="30"/>
      <c r="CR546" s="30"/>
      <c r="CS546" s="30"/>
      <c r="CT546" s="30"/>
      <c r="CU546" s="30"/>
      <c r="CV546" s="30"/>
      <c r="CW546" s="30"/>
      <c r="CX546" s="30"/>
      <c r="CY546" s="30"/>
      <c r="CZ546" s="30"/>
      <c r="DA546" s="30"/>
      <c r="DB546" s="30"/>
      <c r="DC546" s="30"/>
      <c r="DD546" s="30"/>
      <c r="DE546" s="30"/>
      <c r="DF546" s="30"/>
      <c r="DG546" s="30"/>
      <c r="DH546" s="30"/>
      <c r="DI546" s="30"/>
      <c r="DJ546" s="30"/>
      <c r="DK546" s="30"/>
      <c r="DL546" s="30"/>
      <c r="DM546" s="30"/>
      <c r="DN546" s="30"/>
      <c r="DO546" s="30"/>
      <c r="DP546" s="53">
        <v>0</v>
      </c>
      <c r="DQ546" s="63">
        <v>0</v>
      </c>
      <c r="DR546" s="35">
        <v>1</v>
      </c>
      <c r="DS546" s="70">
        <f>PRODUCT(Таблица1[[#This Row],[РЕЙТИНГ НТЛ]:[РЕГ НТЛ]])</f>
        <v>0</v>
      </c>
      <c r="DT546" s="71">
        <f>SUM(Таблица1[[#This Row],[РЕЙТИНГ DPT]:[РЕЙТИНГ НТЛ]])</f>
        <v>0</v>
      </c>
    </row>
    <row r="547" spans="1:124" x14ac:dyDescent="0.25">
      <c r="A547" s="29">
        <v>136</v>
      </c>
      <c r="B547" s="30" t="s">
        <v>370</v>
      </c>
      <c r="C547" s="14" t="s">
        <v>104</v>
      </c>
      <c r="D547" s="30" t="s">
        <v>105</v>
      </c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  <c r="BG547" s="30"/>
      <c r="BH547" s="30"/>
      <c r="BI547" s="30"/>
      <c r="BJ547" s="30"/>
      <c r="BK547" s="30"/>
      <c r="BL547" s="30"/>
      <c r="BM547" s="30"/>
      <c r="BN547" s="30"/>
      <c r="BO547" s="30"/>
      <c r="BP547" s="30"/>
      <c r="BQ547" s="30"/>
      <c r="BR547" s="30"/>
      <c r="BS547" s="30"/>
      <c r="BT547" s="30"/>
      <c r="BU547" s="30"/>
      <c r="BV547" s="30">
        <v>1</v>
      </c>
      <c r="BW547" s="30"/>
      <c r="BX547" s="30"/>
      <c r="BY547" s="30"/>
      <c r="BZ547" s="30"/>
      <c r="CA547" s="30"/>
      <c r="CB547" s="30"/>
      <c r="CC547" s="30"/>
      <c r="CD547" s="30"/>
      <c r="CE547" s="30"/>
      <c r="CF547" s="30"/>
      <c r="CG547" s="30"/>
      <c r="CH547" s="30"/>
      <c r="CI547" s="30"/>
      <c r="CJ547" s="30"/>
      <c r="CK547" s="30"/>
      <c r="CL547" s="30"/>
      <c r="CM547" s="30"/>
      <c r="CN547" s="30"/>
      <c r="CO547" s="30"/>
      <c r="CP547" s="30"/>
      <c r="CQ547" s="30"/>
      <c r="CR547" s="30"/>
      <c r="CS547" s="30"/>
      <c r="CT547" s="30"/>
      <c r="CU547" s="30"/>
      <c r="CV547" s="30"/>
      <c r="CW547" s="30"/>
      <c r="CX547" s="30"/>
      <c r="CY547" s="30"/>
      <c r="CZ547" s="30"/>
      <c r="DA547" s="30"/>
      <c r="DB547" s="30"/>
      <c r="DC547" s="30"/>
      <c r="DD547" s="30"/>
      <c r="DE547" s="30"/>
      <c r="DF547" s="30"/>
      <c r="DG547" s="30"/>
      <c r="DH547" s="30"/>
      <c r="DI547" s="30"/>
      <c r="DJ547" s="30"/>
      <c r="DK547" s="30"/>
      <c r="DL547" s="30"/>
      <c r="DM547" s="30"/>
      <c r="DN547" s="30"/>
      <c r="DO547" s="30"/>
      <c r="DP547" s="53">
        <v>3</v>
      </c>
      <c r="DQ547" s="63">
        <v>0</v>
      </c>
      <c r="DR547" s="16">
        <v>1</v>
      </c>
      <c r="DS547" s="32">
        <f>PRODUCT(Таблица1[[#This Row],[РЕЙТИНГ НТЛ]:[РЕГ НТЛ]])</f>
        <v>0</v>
      </c>
      <c r="DT547" s="67">
        <f>SUM(Таблица1[[#This Row],[РЕЙТИНГ DPT]:[РЕЙТИНГ НТЛ]])</f>
        <v>3</v>
      </c>
    </row>
    <row r="548" spans="1:124" x14ac:dyDescent="0.25">
      <c r="A548" s="29">
        <v>139</v>
      </c>
      <c r="B548" s="30" t="s">
        <v>371</v>
      </c>
      <c r="C548" s="14" t="s">
        <v>106</v>
      </c>
      <c r="D548" s="30" t="s">
        <v>198</v>
      </c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  <c r="BF548" s="30"/>
      <c r="BG548" s="30"/>
      <c r="BH548" s="30"/>
      <c r="BI548" s="30"/>
      <c r="BJ548" s="30"/>
      <c r="BK548" s="30"/>
      <c r="BL548" s="30"/>
      <c r="BM548" s="30"/>
      <c r="BN548" s="30"/>
      <c r="BO548" s="30"/>
      <c r="BP548" s="30"/>
      <c r="BQ548" s="30"/>
      <c r="BR548" s="30"/>
      <c r="BS548" s="30"/>
      <c r="BT548" s="30"/>
      <c r="BU548" s="30"/>
      <c r="BV548" s="30">
        <v>2</v>
      </c>
      <c r="BW548" s="30"/>
      <c r="BX548" s="30"/>
      <c r="BY548" s="30"/>
      <c r="BZ548" s="30"/>
      <c r="CA548" s="30"/>
      <c r="CB548" s="30"/>
      <c r="CC548" s="30"/>
      <c r="CD548" s="30"/>
      <c r="CE548" s="30"/>
      <c r="CF548" s="30"/>
      <c r="CG548" s="30"/>
      <c r="CH548" s="30"/>
      <c r="CI548" s="30"/>
      <c r="CJ548" s="30"/>
      <c r="CK548" s="30"/>
      <c r="CL548" s="30"/>
      <c r="CM548" s="30"/>
      <c r="CN548" s="30"/>
      <c r="CO548" s="30"/>
      <c r="CP548" s="30"/>
      <c r="CQ548" s="30"/>
      <c r="CR548" s="30"/>
      <c r="CS548" s="30"/>
      <c r="CT548" s="30"/>
      <c r="CU548" s="30"/>
      <c r="CV548" s="30"/>
      <c r="CW548" s="30"/>
      <c r="CX548" s="30"/>
      <c r="CY548" s="30"/>
      <c r="CZ548" s="30"/>
      <c r="DA548" s="30"/>
      <c r="DB548" s="30"/>
      <c r="DC548" s="30"/>
      <c r="DD548" s="30"/>
      <c r="DE548" s="30"/>
      <c r="DF548" s="30"/>
      <c r="DG548" s="30"/>
      <c r="DH548" s="30"/>
      <c r="DI548" s="30"/>
      <c r="DJ548" s="30"/>
      <c r="DK548" s="30"/>
      <c r="DL548" s="30"/>
      <c r="DM548" s="30"/>
      <c r="DN548" s="30"/>
      <c r="DO548" s="30"/>
      <c r="DP548" s="53">
        <v>2</v>
      </c>
      <c r="DQ548" s="63">
        <v>0</v>
      </c>
      <c r="DR548" s="31">
        <v>0</v>
      </c>
      <c r="DS548" s="32">
        <f>PRODUCT(Таблица1[[#This Row],[РЕЙТИНГ НТЛ]:[РЕГ НТЛ]])</f>
        <v>0</v>
      </c>
      <c r="DT548" s="67">
        <f>SUM(Таблица1[[#This Row],[РЕЙТИНГ DPT]:[РЕЙТИНГ НТЛ]])</f>
        <v>2</v>
      </c>
    </row>
    <row r="549" spans="1:124" x14ac:dyDescent="0.25">
      <c r="A549" s="29">
        <v>166</v>
      </c>
      <c r="B549" s="30" t="s">
        <v>372</v>
      </c>
      <c r="C549" s="14" t="s">
        <v>190</v>
      </c>
      <c r="D549" s="30" t="s">
        <v>185</v>
      </c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30"/>
      <c r="BQ549" s="30"/>
      <c r="BR549" s="30"/>
      <c r="BS549" s="30"/>
      <c r="BT549" s="30"/>
      <c r="BU549" s="30"/>
      <c r="BV549" s="30">
        <v>3</v>
      </c>
      <c r="BW549" s="30"/>
      <c r="BX549" s="30"/>
      <c r="BY549" s="30"/>
      <c r="BZ549" s="30"/>
      <c r="CA549" s="30"/>
      <c r="CB549" s="30"/>
      <c r="CC549" s="30"/>
      <c r="CD549" s="30"/>
      <c r="CE549" s="30"/>
      <c r="CF549" s="30"/>
      <c r="CG549" s="30"/>
      <c r="CH549" s="30"/>
      <c r="CI549" s="30"/>
      <c r="CJ549" s="30"/>
      <c r="CK549" s="30"/>
      <c r="CL549" s="30"/>
      <c r="CM549" s="30"/>
      <c r="CN549" s="30"/>
      <c r="CO549" s="30"/>
      <c r="CP549" s="30"/>
      <c r="CQ549" s="30"/>
      <c r="CR549" s="30"/>
      <c r="CS549" s="30"/>
      <c r="CT549" s="30"/>
      <c r="CU549" s="30"/>
      <c r="CV549" s="30"/>
      <c r="CW549" s="30"/>
      <c r="CX549" s="30"/>
      <c r="CY549" s="30"/>
      <c r="CZ549" s="30"/>
      <c r="DA549" s="30"/>
      <c r="DB549" s="30"/>
      <c r="DC549" s="30"/>
      <c r="DD549" s="30"/>
      <c r="DE549" s="30"/>
      <c r="DF549" s="30"/>
      <c r="DG549" s="30"/>
      <c r="DH549" s="30"/>
      <c r="DI549" s="30"/>
      <c r="DJ549" s="30"/>
      <c r="DK549" s="30"/>
      <c r="DL549" s="30"/>
      <c r="DM549" s="30"/>
      <c r="DN549" s="30"/>
      <c r="DO549" s="30"/>
      <c r="DP549" s="53">
        <v>2</v>
      </c>
      <c r="DQ549" s="63">
        <v>0</v>
      </c>
      <c r="DR549" s="16">
        <v>0</v>
      </c>
      <c r="DS549" s="32">
        <f>PRODUCT(Таблица1[[#This Row],[РЕЙТИНГ НТЛ]:[РЕГ НТЛ]])</f>
        <v>0</v>
      </c>
      <c r="DT549" s="67">
        <f>SUM(Таблица1[[#This Row],[РЕЙТИНГ DPT]:[РЕЙТИНГ НТЛ]])</f>
        <v>2</v>
      </c>
    </row>
    <row r="550" spans="1:124" x14ac:dyDescent="0.25">
      <c r="A550" s="33">
        <v>168</v>
      </c>
      <c r="B550" s="34" t="s">
        <v>373</v>
      </c>
      <c r="C550" s="14" t="s">
        <v>190</v>
      </c>
      <c r="D550" s="34" t="s">
        <v>185</v>
      </c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  <c r="BU550" s="34"/>
      <c r="BV550" s="34">
        <v>4</v>
      </c>
      <c r="BW550" s="34"/>
      <c r="BX550" s="34"/>
      <c r="BY550" s="34"/>
      <c r="BZ550" s="34"/>
      <c r="CA550" s="34"/>
      <c r="CB550" s="34"/>
      <c r="CC550" s="34"/>
      <c r="CD550" s="34"/>
      <c r="CE550" s="34"/>
      <c r="CF550" s="34"/>
      <c r="CG550" s="34"/>
      <c r="CH550" s="34"/>
      <c r="CI550" s="34"/>
      <c r="CJ550" s="34"/>
      <c r="CK550" s="34"/>
      <c r="CL550" s="34"/>
      <c r="CM550" s="34"/>
      <c r="CN550" s="34"/>
      <c r="CO550" s="34"/>
      <c r="CP550" s="34"/>
      <c r="CQ550" s="34"/>
      <c r="CR550" s="34"/>
      <c r="CS550" s="34"/>
      <c r="CT550" s="34"/>
      <c r="CU550" s="34"/>
      <c r="CV550" s="34"/>
      <c r="CW550" s="34"/>
      <c r="CX550" s="34"/>
      <c r="CY550" s="34"/>
      <c r="CZ550" s="34"/>
      <c r="DA550" s="34"/>
      <c r="DB550" s="34"/>
      <c r="DC550" s="34"/>
      <c r="DD550" s="34"/>
      <c r="DE550" s="34"/>
      <c r="DF550" s="34"/>
      <c r="DG550" s="34"/>
      <c r="DH550" s="34"/>
      <c r="DI550" s="34"/>
      <c r="DJ550" s="34"/>
      <c r="DK550" s="34"/>
      <c r="DL550" s="34"/>
      <c r="DM550" s="34"/>
      <c r="DN550" s="34"/>
      <c r="DO550" s="34"/>
      <c r="DP550" s="53">
        <v>1</v>
      </c>
      <c r="DQ550" s="63">
        <v>0</v>
      </c>
      <c r="DR550" s="16">
        <v>0</v>
      </c>
      <c r="DS550" s="36">
        <f>PRODUCT(Таблица1[[#This Row],[РЕЙТИНГ НТЛ]:[РЕГ НТЛ]])</f>
        <v>0</v>
      </c>
      <c r="DT550" s="67">
        <f>SUM(Таблица1[[#This Row],[РЕЙТИНГ DPT]:[РЕЙТИНГ НТЛ]])</f>
        <v>1</v>
      </c>
    </row>
    <row r="551" spans="1:124" x14ac:dyDescent="0.25">
      <c r="A551" s="29">
        <v>160</v>
      </c>
      <c r="B551" s="14" t="s">
        <v>422</v>
      </c>
      <c r="C551" s="14" t="s">
        <v>102</v>
      </c>
      <c r="D551" s="30" t="s">
        <v>103</v>
      </c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30"/>
      <c r="BQ551" s="30"/>
      <c r="BR551" s="30"/>
      <c r="BS551" s="30"/>
      <c r="BT551" s="30"/>
      <c r="BU551" s="30">
        <v>1</v>
      </c>
      <c r="BV551" s="30"/>
      <c r="BW551" s="30"/>
      <c r="BX551" s="30"/>
      <c r="BY551" s="30"/>
      <c r="BZ551" s="30"/>
      <c r="CA551" s="30"/>
      <c r="CB551" s="30"/>
      <c r="CC551" s="30"/>
      <c r="CD551" s="30"/>
      <c r="CE551" s="30"/>
      <c r="CF551" s="30"/>
      <c r="CG551" s="30"/>
      <c r="CH551" s="30"/>
      <c r="CI551" s="30"/>
      <c r="CJ551" s="30"/>
      <c r="CK551" s="30"/>
      <c r="CL551" s="30"/>
      <c r="CM551" s="30"/>
      <c r="CN551" s="30"/>
      <c r="CO551" s="30"/>
      <c r="CP551" s="30"/>
      <c r="CQ551" s="30"/>
      <c r="CR551" s="30"/>
      <c r="CS551" s="30"/>
      <c r="CT551" s="30"/>
      <c r="CU551" s="30"/>
      <c r="CV551" s="30"/>
      <c r="CW551" s="30"/>
      <c r="CX551" s="30"/>
      <c r="CY551" s="30"/>
      <c r="CZ551" s="30"/>
      <c r="DA551" s="30"/>
      <c r="DB551" s="30"/>
      <c r="DC551" s="30"/>
      <c r="DD551" s="30"/>
      <c r="DE551" s="30"/>
      <c r="DF551" s="30"/>
      <c r="DG551" s="30"/>
      <c r="DH551" s="30"/>
      <c r="DI551" s="30"/>
      <c r="DJ551" s="30"/>
      <c r="DK551" s="30"/>
      <c r="DL551" s="30"/>
      <c r="DM551" s="30"/>
      <c r="DN551" s="30"/>
      <c r="DO551" s="30"/>
      <c r="DP551" s="53">
        <v>6</v>
      </c>
      <c r="DQ551" s="63">
        <v>0</v>
      </c>
      <c r="DR551" s="31">
        <v>1</v>
      </c>
      <c r="DS551" s="32">
        <f>PRODUCT(Таблица1[[#This Row],[РЕЙТИНГ НТЛ]:[РЕГ НТЛ]])</f>
        <v>0</v>
      </c>
      <c r="DT551" s="67">
        <f>SUM(Таблица1[[#This Row],[РЕЙТИНГ DPT]:[РЕЙТИНГ НТЛ]])</f>
        <v>6</v>
      </c>
    </row>
    <row r="552" spans="1:124" x14ac:dyDescent="0.25">
      <c r="A552" s="29">
        <v>142</v>
      </c>
      <c r="B552" s="14" t="s">
        <v>419</v>
      </c>
      <c r="C552" s="14" t="s">
        <v>102</v>
      </c>
      <c r="D552" s="30" t="s">
        <v>103</v>
      </c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30"/>
      <c r="BQ552" s="30"/>
      <c r="BR552" s="30"/>
      <c r="BS552" s="30"/>
      <c r="BT552" s="30"/>
      <c r="BU552" s="30">
        <v>2</v>
      </c>
      <c r="BV552" s="30"/>
      <c r="BW552" s="30"/>
      <c r="BX552" s="30"/>
      <c r="BY552" s="30"/>
      <c r="BZ552" s="30"/>
      <c r="CA552" s="30"/>
      <c r="CB552" s="30"/>
      <c r="CC552" s="30"/>
      <c r="CD552" s="30"/>
      <c r="CE552" s="30"/>
      <c r="CF552" s="30"/>
      <c r="CG552" s="30"/>
      <c r="CH552" s="30"/>
      <c r="CI552" s="30"/>
      <c r="CJ552" s="30"/>
      <c r="CK552" s="30"/>
      <c r="CL552" s="30"/>
      <c r="CM552" s="30"/>
      <c r="CN552" s="30"/>
      <c r="CO552" s="30"/>
      <c r="CP552" s="30"/>
      <c r="CQ552" s="30"/>
      <c r="CR552" s="30"/>
      <c r="CS552" s="30"/>
      <c r="CT552" s="30"/>
      <c r="CU552" s="30"/>
      <c r="CV552" s="30"/>
      <c r="CW552" s="30"/>
      <c r="CX552" s="30"/>
      <c r="CY552" s="30"/>
      <c r="CZ552" s="30"/>
      <c r="DA552" s="30"/>
      <c r="DB552" s="30"/>
      <c r="DC552" s="30"/>
      <c r="DD552" s="30"/>
      <c r="DE552" s="30"/>
      <c r="DF552" s="30"/>
      <c r="DG552" s="30"/>
      <c r="DH552" s="30"/>
      <c r="DI552" s="30"/>
      <c r="DJ552" s="30"/>
      <c r="DK552" s="30"/>
      <c r="DL552" s="30"/>
      <c r="DM552" s="30"/>
      <c r="DN552" s="30"/>
      <c r="DO552" s="30"/>
      <c r="DP552" s="53">
        <v>4</v>
      </c>
      <c r="DQ552" s="63">
        <v>0</v>
      </c>
      <c r="DR552" s="31">
        <v>1</v>
      </c>
      <c r="DS552" s="32">
        <f>PRODUCT(Таблица1[[#This Row],[РЕЙТИНГ НТЛ]:[РЕГ НТЛ]])</f>
        <v>0</v>
      </c>
      <c r="DT552" s="67">
        <f>SUM(Таблица1[[#This Row],[РЕЙТИНГ DPT]:[РЕЙТИНГ НТЛ]])</f>
        <v>4</v>
      </c>
    </row>
    <row r="553" spans="1:124" x14ac:dyDescent="0.25">
      <c r="A553" s="29">
        <v>161</v>
      </c>
      <c r="B553" s="14" t="s">
        <v>424</v>
      </c>
      <c r="C553" s="14" t="s">
        <v>102</v>
      </c>
      <c r="D553" s="30" t="s">
        <v>103</v>
      </c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30"/>
      <c r="BQ553" s="30"/>
      <c r="BR553" s="30"/>
      <c r="BS553" s="30"/>
      <c r="BT553" s="30"/>
      <c r="BU553" s="30">
        <v>3</v>
      </c>
      <c r="BV553" s="30"/>
      <c r="BW553" s="30"/>
      <c r="BX553" s="30"/>
      <c r="BY553" s="30"/>
      <c r="BZ553" s="30"/>
      <c r="CA553" s="30"/>
      <c r="CB553" s="30"/>
      <c r="CC553" s="30"/>
      <c r="CD553" s="30"/>
      <c r="CE553" s="30"/>
      <c r="CF553" s="30"/>
      <c r="CG553" s="30"/>
      <c r="CH553" s="30"/>
      <c r="CI553" s="30"/>
      <c r="CJ553" s="30"/>
      <c r="CK553" s="30"/>
      <c r="CL553" s="30"/>
      <c r="CM553" s="30"/>
      <c r="CN553" s="30"/>
      <c r="CO553" s="30"/>
      <c r="CP553" s="30"/>
      <c r="CQ553" s="30"/>
      <c r="CR553" s="30"/>
      <c r="CS553" s="30"/>
      <c r="CT553" s="30"/>
      <c r="CU553" s="30"/>
      <c r="CV553" s="30"/>
      <c r="CW553" s="30"/>
      <c r="CX553" s="30"/>
      <c r="CY553" s="30"/>
      <c r="CZ553" s="30"/>
      <c r="DA553" s="30"/>
      <c r="DB553" s="30"/>
      <c r="DC553" s="30"/>
      <c r="DD553" s="30"/>
      <c r="DE553" s="30"/>
      <c r="DF553" s="30"/>
      <c r="DG553" s="30"/>
      <c r="DH553" s="30"/>
      <c r="DI553" s="30"/>
      <c r="DJ553" s="30"/>
      <c r="DK553" s="30"/>
      <c r="DL553" s="30"/>
      <c r="DM553" s="30"/>
      <c r="DN553" s="30"/>
      <c r="DO553" s="30"/>
      <c r="DP553" s="53">
        <v>4</v>
      </c>
      <c r="DQ553" s="63">
        <v>0</v>
      </c>
      <c r="DR553" s="31">
        <v>1</v>
      </c>
      <c r="DS553" s="32">
        <f>PRODUCT(Таблица1[[#This Row],[РЕЙТИНГ НТЛ]:[РЕГ НТЛ]])</f>
        <v>0</v>
      </c>
      <c r="DT553" s="67">
        <f>SUM(Таблица1[[#This Row],[РЕЙТИНГ DPT]:[РЕЙТИНГ НТЛ]])</f>
        <v>4</v>
      </c>
    </row>
    <row r="554" spans="1:124" x14ac:dyDescent="0.25">
      <c r="A554" s="33">
        <v>166</v>
      </c>
      <c r="B554" s="18" t="s">
        <v>437</v>
      </c>
      <c r="C554" s="14" t="s">
        <v>190</v>
      </c>
      <c r="D554" s="34" t="s">
        <v>185</v>
      </c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  <c r="BU554" s="34">
        <v>4</v>
      </c>
      <c r="BV554" s="34"/>
      <c r="BW554" s="34"/>
      <c r="BX554" s="34"/>
      <c r="BY554" s="34"/>
      <c r="BZ554" s="34"/>
      <c r="CA554" s="34"/>
      <c r="CB554" s="34"/>
      <c r="CC554" s="34"/>
      <c r="CD554" s="34"/>
      <c r="CE554" s="34"/>
      <c r="CF554" s="34"/>
      <c r="CG554" s="34"/>
      <c r="CH554" s="34"/>
      <c r="CI554" s="34"/>
      <c r="CJ554" s="34"/>
      <c r="CK554" s="34"/>
      <c r="CL554" s="34"/>
      <c r="CM554" s="34"/>
      <c r="CN554" s="34"/>
      <c r="CO554" s="34"/>
      <c r="CP554" s="34"/>
      <c r="CQ554" s="34"/>
      <c r="CR554" s="34"/>
      <c r="CS554" s="34"/>
      <c r="CT554" s="34"/>
      <c r="CU554" s="34"/>
      <c r="CV554" s="34"/>
      <c r="CW554" s="34"/>
      <c r="CX554" s="34"/>
      <c r="CY554" s="34"/>
      <c r="CZ554" s="34"/>
      <c r="DA554" s="34"/>
      <c r="DB554" s="34"/>
      <c r="DC554" s="34"/>
      <c r="DD554" s="34"/>
      <c r="DE554" s="34"/>
      <c r="DF554" s="34"/>
      <c r="DG554" s="34"/>
      <c r="DH554" s="34"/>
      <c r="DI554" s="34"/>
      <c r="DJ554" s="34"/>
      <c r="DK554" s="34"/>
      <c r="DL554" s="34"/>
      <c r="DM554" s="34"/>
      <c r="DN554" s="34"/>
      <c r="DO554" s="34"/>
      <c r="DP554" s="53">
        <v>2</v>
      </c>
      <c r="DQ554" s="63">
        <v>0</v>
      </c>
      <c r="DR554" s="16">
        <v>0</v>
      </c>
      <c r="DS554" s="36">
        <f>PRODUCT(Таблица1[[#This Row],[РЕЙТИНГ НТЛ]:[РЕГ НТЛ]])</f>
        <v>0</v>
      </c>
      <c r="DT554" s="67">
        <f>SUM(Таблица1[[#This Row],[РЕЙТИНГ DPT]:[РЕЙТИНГ НТЛ]])</f>
        <v>2</v>
      </c>
    </row>
    <row r="555" spans="1:124" x14ac:dyDescent="0.25">
      <c r="A555" s="13">
        <v>119</v>
      </c>
      <c r="B555" s="14" t="s">
        <v>322</v>
      </c>
      <c r="C555" s="14" t="s">
        <v>102</v>
      </c>
      <c r="D555" s="14" t="s">
        <v>103</v>
      </c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>
        <v>1</v>
      </c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52">
        <v>3</v>
      </c>
      <c r="DQ555" s="63">
        <v>0</v>
      </c>
      <c r="DR555" s="31">
        <v>1</v>
      </c>
      <c r="DS555" s="16">
        <f>PRODUCT(Таблица1[[#This Row],[РЕЙТИНГ НТЛ]:[РЕГ НТЛ]])</f>
        <v>0</v>
      </c>
      <c r="DT555" s="67">
        <f>SUM(Таблица1[[#This Row],[РЕЙТИНГ DPT]:[РЕЙТИНГ НТЛ]])</f>
        <v>3</v>
      </c>
    </row>
    <row r="556" spans="1:124" x14ac:dyDescent="0.25">
      <c r="A556" s="13">
        <v>91</v>
      </c>
      <c r="B556" s="14" t="s">
        <v>317</v>
      </c>
      <c r="C556" s="14" t="s">
        <v>102</v>
      </c>
      <c r="D556" s="14" t="s">
        <v>103</v>
      </c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>
        <v>2</v>
      </c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52">
        <v>2</v>
      </c>
      <c r="DQ556" s="63">
        <v>0</v>
      </c>
      <c r="DR556" s="16">
        <v>1</v>
      </c>
      <c r="DS556" s="16">
        <f>PRODUCT(Таблица1[[#This Row],[РЕЙТИНГ НТЛ]:[РЕГ НТЛ]])</f>
        <v>0</v>
      </c>
      <c r="DT556" s="67">
        <f>SUM(Таблица1[[#This Row],[РЕЙТИНГ DPT]:[РЕЙТИНГ НТЛ]])</f>
        <v>2</v>
      </c>
    </row>
    <row r="557" spans="1:124" x14ac:dyDescent="0.25">
      <c r="A557" s="13">
        <v>101</v>
      </c>
      <c r="B557" s="14" t="s">
        <v>324</v>
      </c>
      <c r="C557" s="14" t="s">
        <v>102</v>
      </c>
      <c r="D557" s="14" t="s">
        <v>103</v>
      </c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>
        <v>3</v>
      </c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52">
        <v>2</v>
      </c>
      <c r="DQ557" s="63">
        <v>0</v>
      </c>
      <c r="DR557" s="16">
        <v>1</v>
      </c>
      <c r="DS557" s="16">
        <f>PRODUCT(Таблица1[[#This Row],[РЕЙТИНГ НТЛ]:[РЕГ НТЛ]])</f>
        <v>0</v>
      </c>
      <c r="DT557" s="67">
        <f>SUM(Таблица1[[#This Row],[РЕЙТИНГ DPT]:[РЕЙТИНГ НТЛ]])</f>
        <v>2</v>
      </c>
    </row>
    <row r="558" spans="1:124" x14ac:dyDescent="0.25">
      <c r="A558" s="21">
        <v>114</v>
      </c>
      <c r="B558" s="18" t="s">
        <v>318</v>
      </c>
      <c r="C558" s="14" t="s">
        <v>102</v>
      </c>
      <c r="D558" s="18" t="s">
        <v>103</v>
      </c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>
        <v>4</v>
      </c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18"/>
      <c r="CF558" s="18"/>
      <c r="CG558" s="18"/>
      <c r="CH558" s="18"/>
      <c r="CI558" s="18"/>
      <c r="CJ558" s="18"/>
      <c r="CK558" s="18"/>
      <c r="CL558" s="18"/>
      <c r="CM558" s="18"/>
      <c r="CN558" s="18"/>
      <c r="CO558" s="18"/>
      <c r="CP558" s="18"/>
      <c r="CQ558" s="18"/>
      <c r="CR558" s="18"/>
      <c r="CS558" s="18"/>
      <c r="CT558" s="18"/>
      <c r="CU558" s="18"/>
      <c r="CV558" s="18"/>
      <c r="CW558" s="18"/>
      <c r="CX558" s="18"/>
      <c r="CY558" s="18"/>
      <c r="CZ558" s="18"/>
      <c r="DA558" s="18"/>
      <c r="DB558" s="18"/>
      <c r="DC558" s="18"/>
      <c r="DD558" s="18"/>
      <c r="DE558" s="18"/>
      <c r="DF558" s="18"/>
      <c r="DG558" s="18"/>
      <c r="DH558" s="18"/>
      <c r="DI558" s="18"/>
      <c r="DJ558" s="18"/>
      <c r="DK558" s="18"/>
      <c r="DL558" s="18"/>
      <c r="DM558" s="18"/>
      <c r="DN558" s="18"/>
      <c r="DO558" s="18"/>
      <c r="DP558" s="52">
        <v>1</v>
      </c>
      <c r="DQ558" s="63">
        <v>0</v>
      </c>
      <c r="DR558" s="16">
        <v>1</v>
      </c>
      <c r="DS558" s="19">
        <f>PRODUCT(Таблица1[[#This Row],[РЕЙТИНГ НТЛ]:[РЕГ НТЛ]])</f>
        <v>0</v>
      </c>
      <c r="DT558" s="67">
        <f>SUM(Таблица1[[#This Row],[РЕЙТИНГ DPT]:[РЕЙТИНГ НТЛ]])</f>
        <v>1</v>
      </c>
    </row>
    <row r="559" spans="1:124" x14ac:dyDescent="0.25">
      <c r="A559" s="13">
        <v>115</v>
      </c>
      <c r="B559" s="14" t="s">
        <v>320</v>
      </c>
      <c r="C559" s="14" t="s">
        <v>106</v>
      </c>
      <c r="D559" s="14" t="s">
        <v>110</v>
      </c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>
        <v>5</v>
      </c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52">
        <v>1</v>
      </c>
      <c r="DQ559" s="63">
        <v>0</v>
      </c>
      <c r="DR559" s="16">
        <v>1</v>
      </c>
      <c r="DS559" s="16">
        <f>PRODUCT(Таблица1[[#This Row],[РЕЙТИНГ НТЛ]:[РЕГ НТЛ]])</f>
        <v>0</v>
      </c>
      <c r="DT559" s="67">
        <f>SUM(Таблица1[[#This Row],[РЕЙТИНГ DPT]:[РЕЙТИНГ НТЛ]])</f>
        <v>1</v>
      </c>
    </row>
    <row r="560" spans="1:124" x14ac:dyDescent="0.25">
      <c r="A560" s="13">
        <v>83</v>
      </c>
      <c r="B560" s="14" t="s">
        <v>333</v>
      </c>
      <c r="C560" s="14" t="s">
        <v>106</v>
      </c>
      <c r="D560" s="14" t="s">
        <v>109</v>
      </c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>
        <v>6</v>
      </c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52">
        <v>1</v>
      </c>
      <c r="DQ560" s="46">
        <v>0</v>
      </c>
      <c r="DR560" s="16">
        <v>1</v>
      </c>
      <c r="DS560" s="16">
        <f>PRODUCT(Таблица1[[#This Row],[РЕЙТИНГ НТЛ]:[РЕГ НТЛ]])</f>
        <v>0</v>
      </c>
      <c r="DT560" s="67">
        <f>SUM(Таблица1[[#This Row],[РЕЙТИНГ DPT]:[РЕЙТИНГ НТЛ]])</f>
        <v>1</v>
      </c>
    </row>
    <row r="561" spans="1:124" x14ac:dyDescent="0.25">
      <c r="A561" s="13">
        <v>125</v>
      </c>
      <c r="B561" s="14" t="s">
        <v>326</v>
      </c>
      <c r="C561" s="14" t="s">
        <v>106</v>
      </c>
      <c r="D561" s="14" t="s">
        <v>186</v>
      </c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>
        <v>7</v>
      </c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53">
        <v>0</v>
      </c>
      <c r="DQ561" s="46">
        <v>0</v>
      </c>
      <c r="DR561" s="16">
        <v>1</v>
      </c>
      <c r="DS561" s="41">
        <f>PRODUCT(Таблица1[[#This Row],[РЕЙТИНГ НТЛ]:[РЕГ НТЛ]])</f>
        <v>0</v>
      </c>
      <c r="DT561" s="71">
        <f>SUM(Таблица1[[#This Row],[РЕЙТИНГ DPT]:[РЕЙТИНГ НТЛ]])</f>
        <v>0</v>
      </c>
    </row>
    <row r="562" spans="1:124" x14ac:dyDescent="0.25">
      <c r="A562" s="13">
        <v>118</v>
      </c>
      <c r="B562" s="14" t="s">
        <v>332</v>
      </c>
      <c r="C562" s="14" t="s">
        <v>104</v>
      </c>
      <c r="D562" s="14" t="s">
        <v>105</v>
      </c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>
        <v>8</v>
      </c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53">
        <v>0</v>
      </c>
      <c r="DQ562" s="46">
        <v>0</v>
      </c>
      <c r="DR562" s="16">
        <v>1</v>
      </c>
      <c r="DS562" s="41">
        <f>PRODUCT(Таблица1[[#This Row],[РЕЙТИНГ НТЛ]:[РЕГ НТЛ]])</f>
        <v>0</v>
      </c>
      <c r="DT562" s="71">
        <f>SUM(Таблица1[[#This Row],[РЕЙТИНГ DPT]:[РЕЙТИНГ НТЛ]])</f>
        <v>0</v>
      </c>
    </row>
    <row r="563" spans="1:124" x14ac:dyDescent="0.25">
      <c r="A563" s="13">
        <v>90</v>
      </c>
      <c r="B563" s="14" t="s">
        <v>323</v>
      </c>
      <c r="C563" s="14" t="s">
        <v>102</v>
      </c>
      <c r="D563" s="14" t="s">
        <v>103</v>
      </c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>
        <v>1</v>
      </c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52">
        <v>3</v>
      </c>
      <c r="DQ563" s="46">
        <v>0</v>
      </c>
      <c r="DR563" s="31">
        <v>1</v>
      </c>
      <c r="DS563" s="16">
        <f>PRODUCT(Таблица1[[#This Row],[РЕЙТИНГ НТЛ]:[РЕГ НТЛ]])</f>
        <v>0</v>
      </c>
      <c r="DT563" s="67">
        <f>SUM(Таблица1[[#This Row],[РЕЙТИНГ DPT]:[РЕЙТИНГ НТЛ]])</f>
        <v>3</v>
      </c>
    </row>
    <row r="564" spans="1:124" x14ac:dyDescent="0.25">
      <c r="A564" s="13">
        <v>93</v>
      </c>
      <c r="B564" s="14" t="s">
        <v>327</v>
      </c>
      <c r="C564" s="14" t="s">
        <v>102</v>
      </c>
      <c r="D564" s="14" t="s">
        <v>103</v>
      </c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>
        <v>2</v>
      </c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52">
        <v>2</v>
      </c>
      <c r="DQ564" s="46">
        <v>0</v>
      </c>
      <c r="DR564" s="16">
        <v>1</v>
      </c>
      <c r="DS564" s="16">
        <f>PRODUCT(Таблица1[[#This Row],[РЕЙТИНГ НТЛ]:[РЕГ НТЛ]])</f>
        <v>0</v>
      </c>
      <c r="DT564" s="67">
        <f>SUM(Таблица1[[#This Row],[РЕЙТИНГ DPT]:[РЕЙТИНГ НТЛ]])</f>
        <v>2</v>
      </c>
    </row>
    <row r="565" spans="1:124" x14ac:dyDescent="0.25">
      <c r="A565" s="13">
        <v>101</v>
      </c>
      <c r="B565" s="14" t="s">
        <v>324</v>
      </c>
      <c r="C565" s="14" t="s">
        <v>102</v>
      </c>
      <c r="D565" s="14" t="s">
        <v>103</v>
      </c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>
        <v>3</v>
      </c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52">
        <v>2</v>
      </c>
      <c r="DQ565" s="46">
        <v>0</v>
      </c>
      <c r="DR565" s="16">
        <v>1</v>
      </c>
      <c r="DS565" s="16">
        <f>PRODUCT(Таблица1[[#This Row],[РЕЙТИНГ НТЛ]:[РЕГ НТЛ]])</f>
        <v>0</v>
      </c>
      <c r="DT565" s="67">
        <f>SUM(Таблица1[[#This Row],[РЕЙТИНГ DPT]:[РЕЙТИНГ НТЛ]])</f>
        <v>2</v>
      </c>
    </row>
    <row r="566" spans="1:124" x14ac:dyDescent="0.25">
      <c r="A566" s="13">
        <v>108</v>
      </c>
      <c r="B566" s="14" t="s">
        <v>329</v>
      </c>
      <c r="C566" s="14" t="s">
        <v>102</v>
      </c>
      <c r="D566" s="14" t="s">
        <v>103</v>
      </c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>
        <v>4</v>
      </c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52">
        <v>1</v>
      </c>
      <c r="DQ566" s="63">
        <v>0</v>
      </c>
      <c r="DR566" s="16">
        <v>1</v>
      </c>
      <c r="DS566" s="16">
        <f>PRODUCT(Таблица1[[#This Row],[РЕЙТИНГ НТЛ]:[РЕГ НТЛ]])</f>
        <v>0</v>
      </c>
      <c r="DT566" s="67">
        <f>SUM(Таблица1[[#This Row],[РЕЙТИНГ DPT]:[РЕЙТИНГ НТЛ]])</f>
        <v>1</v>
      </c>
    </row>
    <row r="567" spans="1:124" x14ac:dyDescent="0.25">
      <c r="A567" s="21">
        <v>100</v>
      </c>
      <c r="B567" s="14" t="s">
        <v>319</v>
      </c>
      <c r="C567" s="14" t="s">
        <v>111</v>
      </c>
      <c r="D567" s="18" t="s">
        <v>112</v>
      </c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>
        <v>5</v>
      </c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18"/>
      <c r="CF567" s="18"/>
      <c r="CG567" s="18"/>
      <c r="CH567" s="18"/>
      <c r="CI567" s="18"/>
      <c r="CJ567" s="18"/>
      <c r="CK567" s="18"/>
      <c r="CL567" s="18"/>
      <c r="CM567" s="18"/>
      <c r="CN567" s="18"/>
      <c r="CO567" s="18"/>
      <c r="CP567" s="18"/>
      <c r="CQ567" s="18"/>
      <c r="CR567" s="18"/>
      <c r="CS567" s="18"/>
      <c r="CT567" s="18"/>
      <c r="CU567" s="18"/>
      <c r="CV567" s="18"/>
      <c r="CW567" s="18"/>
      <c r="CX567" s="18"/>
      <c r="CY567" s="18"/>
      <c r="CZ567" s="18"/>
      <c r="DA567" s="18"/>
      <c r="DB567" s="18"/>
      <c r="DC567" s="18"/>
      <c r="DD567" s="18"/>
      <c r="DE567" s="18"/>
      <c r="DF567" s="18"/>
      <c r="DG567" s="18"/>
      <c r="DH567" s="18"/>
      <c r="DI567" s="18"/>
      <c r="DJ567" s="18"/>
      <c r="DK567" s="18"/>
      <c r="DL567" s="18"/>
      <c r="DM567" s="18"/>
      <c r="DN567" s="18"/>
      <c r="DO567" s="18"/>
      <c r="DP567" s="52">
        <v>1</v>
      </c>
      <c r="DQ567" s="63">
        <v>0</v>
      </c>
      <c r="DR567" s="16">
        <v>1</v>
      </c>
      <c r="DS567" s="19">
        <f>PRODUCT(Таблица1[[#This Row],[РЕЙТИНГ НТЛ]:[РЕГ НТЛ]])</f>
        <v>0</v>
      </c>
      <c r="DT567" s="67">
        <f>SUM(Таблица1[[#This Row],[РЕЙТИНГ DPT]:[РЕЙТИНГ НТЛ]])</f>
        <v>1</v>
      </c>
    </row>
    <row r="568" spans="1:124" x14ac:dyDescent="0.25">
      <c r="A568" s="13">
        <v>89</v>
      </c>
      <c r="B568" s="14" t="s">
        <v>325</v>
      </c>
      <c r="C568" s="14" t="s">
        <v>102</v>
      </c>
      <c r="D568" s="14" t="s">
        <v>103</v>
      </c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>
        <v>6</v>
      </c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52">
        <v>1</v>
      </c>
      <c r="DQ568" s="46">
        <v>0</v>
      </c>
      <c r="DR568" s="16">
        <v>1</v>
      </c>
      <c r="DS568" s="16">
        <f>PRODUCT(Таблица1[[#This Row],[РЕЙТИНГ НТЛ]:[РЕГ НТЛ]])</f>
        <v>0</v>
      </c>
      <c r="DT568" s="67">
        <f>SUM(Таблица1[[#This Row],[РЕЙТИНГ DPT]:[РЕЙТИНГ НТЛ]])</f>
        <v>1</v>
      </c>
    </row>
    <row r="569" spans="1:124" x14ac:dyDescent="0.25">
      <c r="A569" s="13">
        <v>126</v>
      </c>
      <c r="B569" s="14" t="s">
        <v>334</v>
      </c>
      <c r="C569" s="14" t="s">
        <v>102</v>
      </c>
      <c r="D569" s="14" t="s">
        <v>103</v>
      </c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>
        <v>7</v>
      </c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  <c r="DK569" s="14"/>
      <c r="DL569" s="14"/>
      <c r="DM569" s="14"/>
      <c r="DN569" s="14"/>
      <c r="DO569" s="14"/>
      <c r="DP569" s="53">
        <v>0</v>
      </c>
      <c r="DQ569" s="46">
        <v>0</v>
      </c>
      <c r="DR569" s="16">
        <v>1</v>
      </c>
      <c r="DS569" s="41">
        <f>PRODUCT(Таблица1[[#This Row],[РЕЙТИНГ НТЛ]:[РЕГ НТЛ]])</f>
        <v>0</v>
      </c>
      <c r="DT569" s="71">
        <f>SUM(Таблица1[[#This Row],[РЕЙТИНГ DPT]:[РЕЙТИНГ НТЛ]])</f>
        <v>0</v>
      </c>
    </row>
    <row r="570" spans="1:124" x14ac:dyDescent="0.25">
      <c r="A570" s="13">
        <v>118</v>
      </c>
      <c r="B570" s="14" t="s">
        <v>332</v>
      </c>
      <c r="C570" s="14" t="s">
        <v>104</v>
      </c>
      <c r="D570" s="14" t="s">
        <v>105</v>
      </c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>
        <v>10</v>
      </c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53">
        <v>0</v>
      </c>
      <c r="DQ570" s="46">
        <v>0</v>
      </c>
      <c r="DR570" s="16">
        <v>1</v>
      </c>
      <c r="DS570" s="41">
        <f>PRODUCT(Таблица1[[#This Row],[РЕЙТИНГ НТЛ]:[РЕГ НТЛ]])</f>
        <v>0</v>
      </c>
      <c r="DT570" s="71">
        <f>SUM(Таблица1[[#This Row],[РЕЙТИНГ DPT]:[РЕЙТИНГ НТЛ]])</f>
        <v>0</v>
      </c>
    </row>
    <row r="571" spans="1:124" x14ac:dyDescent="0.25">
      <c r="A571" s="13">
        <v>110</v>
      </c>
      <c r="B571" s="14" t="s">
        <v>336</v>
      </c>
      <c r="C571" s="14" t="s">
        <v>116</v>
      </c>
      <c r="D571" s="14" t="s">
        <v>148</v>
      </c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 t="s">
        <v>149</v>
      </c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53">
        <v>0</v>
      </c>
      <c r="DQ571" s="46">
        <v>0</v>
      </c>
      <c r="DR571" s="16">
        <v>0</v>
      </c>
      <c r="DS571" s="41">
        <f>PRODUCT(Таблица1[[#This Row],[РЕЙТИНГ НТЛ]:[РЕГ НТЛ]])</f>
        <v>0</v>
      </c>
      <c r="DT571" s="71">
        <f>SUM(Таблица1[[#This Row],[РЕЙТИНГ DPT]:[РЕЙТИНГ НТЛ]])</f>
        <v>0</v>
      </c>
    </row>
    <row r="572" spans="1:124" x14ac:dyDescent="0.25">
      <c r="A572" s="21">
        <v>112</v>
      </c>
      <c r="B572" s="18" t="s">
        <v>337</v>
      </c>
      <c r="C572" s="14" t="s">
        <v>116</v>
      </c>
      <c r="D572" s="18" t="s">
        <v>148</v>
      </c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 t="s">
        <v>149</v>
      </c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18"/>
      <c r="CF572" s="18"/>
      <c r="CG572" s="18"/>
      <c r="CH572" s="18"/>
      <c r="CI572" s="18"/>
      <c r="CJ572" s="18"/>
      <c r="CK572" s="18"/>
      <c r="CL572" s="18"/>
      <c r="CM572" s="18"/>
      <c r="CN572" s="18"/>
      <c r="CO572" s="18"/>
      <c r="CP572" s="18"/>
      <c r="CQ572" s="18"/>
      <c r="CR572" s="18"/>
      <c r="CS572" s="18"/>
      <c r="CT572" s="18"/>
      <c r="CU572" s="18"/>
      <c r="CV572" s="18"/>
      <c r="CW572" s="18"/>
      <c r="CX572" s="18"/>
      <c r="CY572" s="18"/>
      <c r="CZ572" s="18"/>
      <c r="DA572" s="18"/>
      <c r="DB572" s="18"/>
      <c r="DC572" s="18"/>
      <c r="DD572" s="18"/>
      <c r="DE572" s="18"/>
      <c r="DF572" s="18"/>
      <c r="DG572" s="18"/>
      <c r="DH572" s="18"/>
      <c r="DI572" s="18"/>
      <c r="DJ572" s="18"/>
      <c r="DK572" s="18"/>
      <c r="DL572" s="18"/>
      <c r="DM572" s="18"/>
      <c r="DN572" s="18"/>
      <c r="DO572" s="18"/>
      <c r="DP572" s="53">
        <v>0</v>
      </c>
      <c r="DQ572" s="48">
        <v>0</v>
      </c>
      <c r="DR572" s="16">
        <v>0</v>
      </c>
      <c r="DS572" s="42">
        <f>PRODUCT(Таблица1[[#This Row],[РЕЙТИНГ НТЛ]:[РЕГ НТЛ]])</f>
        <v>0</v>
      </c>
      <c r="DT572" s="71">
        <f>SUM(Таблица1[[#This Row],[РЕЙТИНГ DPT]:[РЕЙТИНГ НТЛ]])</f>
        <v>0</v>
      </c>
    </row>
    <row r="573" spans="1:124" x14ac:dyDescent="0.25">
      <c r="A573" s="13">
        <v>117</v>
      </c>
      <c r="B573" s="14" t="s">
        <v>339</v>
      </c>
      <c r="C573" s="14" t="s">
        <v>111</v>
      </c>
      <c r="D573" s="14" t="s">
        <v>112</v>
      </c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 t="s">
        <v>180</v>
      </c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53">
        <v>0</v>
      </c>
      <c r="DQ573" s="63">
        <v>0</v>
      </c>
      <c r="DR573" s="31">
        <v>1</v>
      </c>
      <c r="DS573" s="41">
        <f>PRODUCT(Таблица1[[#This Row],[РЕЙТИНГ НТЛ]:[РЕГ НТЛ]])</f>
        <v>0</v>
      </c>
      <c r="DT573" s="71">
        <f>SUM(Таблица1[[#This Row],[РЕЙТИНГ DPT]:[РЕЙТИНГ НТЛ]])</f>
        <v>0</v>
      </c>
    </row>
    <row r="574" spans="1:124" x14ac:dyDescent="0.25">
      <c r="A574" s="13">
        <v>124</v>
      </c>
      <c r="B574" s="14" t="s">
        <v>340</v>
      </c>
      <c r="C574" s="14" t="s">
        <v>116</v>
      </c>
      <c r="D574" s="14" t="s">
        <v>147</v>
      </c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 t="s">
        <v>180</v>
      </c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53">
        <v>0</v>
      </c>
      <c r="DQ574" s="63">
        <v>0</v>
      </c>
      <c r="DR574" s="16">
        <v>0</v>
      </c>
      <c r="DS574" s="41">
        <f>PRODUCT(Таблица1[[#This Row],[РЕЙТИНГ НТЛ]:[РЕГ НТЛ]])</f>
        <v>0</v>
      </c>
      <c r="DT574" s="71">
        <f>SUM(Таблица1[[#This Row],[РЕЙТИНГ DPT]:[РЕЙТИНГ НТЛ]])</f>
        <v>0</v>
      </c>
    </row>
    <row r="575" spans="1:124" x14ac:dyDescent="0.25">
      <c r="A575" s="13">
        <v>111</v>
      </c>
      <c r="B575" s="14" t="s">
        <v>338</v>
      </c>
      <c r="C575" s="14" t="s">
        <v>116</v>
      </c>
      <c r="D575" s="14" t="s">
        <v>147</v>
      </c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 t="s">
        <v>180</v>
      </c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  <c r="DK575" s="14"/>
      <c r="DL575" s="14"/>
      <c r="DM575" s="14"/>
      <c r="DN575" s="14"/>
      <c r="DO575" s="14"/>
      <c r="DP575" s="53">
        <v>0</v>
      </c>
      <c r="DQ575" s="63">
        <v>0</v>
      </c>
      <c r="DR575" s="16">
        <v>0</v>
      </c>
      <c r="DS575" s="41">
        <f>PRODUCT(Таблица1[[#This Row],[РЕЙТИНГ НТЛ]:[РЕГ НТЛ]])</f>
        <v>0</v>
      </c>
      <c r="DT575" s="71">
        <f>SUM(Таблица1[[#This Row],[РЕЙТИНГ DPT]:[РЕЙТИНГ НТЛ]])</f>
        <v>0</v>
      </c>
    </row>
    <row r="576" spans="1:124" x14ac:dyDescent="0.25">
      <c r="A576" s="13">
        <v>98</v>
      </c>
      <c r="B576" s="14" t="s">
        <v>330</v>
      </c>
      <c r="C576" s="14" t="s">
        <v>104</v>
      </c>
      <c r="D576" s="14" t="s">
        <v>105</v>
      </c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 t="s">
        <v>152</v>
      </c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53">
        <v>0</v>
      </c>
      <c r="DQ576" s="63">
        <v>0</v>
      </c>
      <c r="DR576" s="16">
        <v>1</v>
      </c>
      <c r="DS576" s="41">
        <f>PRODUCT(Таблица1[[#This Row],[РЕЙТИНГ НТЛ]:[РЕГ НТЛ]])</f>
        <v>0</v>
      </c>
      <c r="DT576" s="71">
        <f>SUM(Таблица1[[#This Row],[РЕЙТИНГ DPT]:[РЕЙТИНГ НТЛ]])</f>
        <v>0</v>
      </c>
    </row>
    <row r="577" spans="1:124" x14ac:dyDescent="0.25">
      <c r="A577" s="13">
        <v>113</v>
      </c>
      <c r="B577" s="14" t="s">
        <v>335</v>
      </c>
      <c r="C577" s="14" t="s">
        <v>116</v>
      </c>
      <c r="D577" s="14" t="s">
        <v>148</v>
      </c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23"/>
      <c r="S577" s="24"/>
      <c r="T577" s="24"/>
      <c r="U577" s="2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 t="s">
        <v>152</v>
      </c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53">
        <v>0</v>
      </c>
      <c r="DQ577" s="63">
        <v>0</v>
      </c>
      <c r="DR577" s="16">
        <v>0</v>
      </c>
      <c r="DS577" s="41">
        <f>PRODUCT(Таблица1[[#This Row],[РЕЙТИНГ НТЛ]:[РЕГ НТЛ]])</f>
        <v>0</v>
      </c>
      <c r="DT577" s="71">
        <f>SUM(Таблица1[[#This Row],[РЕЙТИНГ DPT]:[РЕЙТИНГ НТЛ]])</f>
        <v>0</v>
      </c>
    </row>
    <row r="578" spans="1:124" x14ac:dyDescent="0.25">
      <c r="A578" s="13">
        <v>114</v>
      </c>
      <c r="B578" s="14" t="s">
        <v>318</v>
      </c>
      <c r="C578" s="14" t="s">
        <v>102</v>
      </c>
      <c r="D578" s="14" t="s">
        <v>103</v>
      </c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>
        <v>1</v>
      </c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52">
        <v>3</v>
      </c>
      <c r="DQ578" s="63">
        <v>0</v>
      </c>
      <c r="DR578" s="16">
        <v>1</v>
      </c>
      <c r="DS578" s="16">
        <f>PRODUCT(Таблица1[[#This Row],[РЕЙТИНГ НТЛ]:[РЕГ НТЛ]])</f>
        <v>0</v>
      </c>
      <c r="DT578" s="67">
        <f>SUM(Таблица1[[#This Row],[РЕЙТИНГ DPT]:[РЕЙТИНГ НТЛ]])</f>
        <v>3</v>
      </c>
    </row>
    <row r="579" spans="1:124" x14ac:dyDescent="0.25">
      <c r="A579" s="21">
        <v>96</v>
      </c>
      <c r="B579" s="14" t="s">
        <v>321</v>
      </c>
      <c r="C579" s="14" t="s">
        <v>190</v>
      </c>
      <c r="D579" s="18" t="s">
        <v>185</v>
      </c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>
        <v>2</v>
      </c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18"/>
      <c r="CF579" s="18"/>
      <c r="CG579" s="18"/>
      <c r="CH579" s="18"/>
      <c r="CI579" s="18"/>
      <c r="CJ579" s="18"/>
      <c r="CK579" s="18"/>
      <c r="CL579" s="18"/>
      <c r="CM579" s="18"/>
      <c r="CN579" s="18"/>
      <c r="CO579" s="18"/>
      <c r="CP579" s="18"/>
      <c r="CQ579" s="18"/>
      <c r="CR579" s="18"/>
      <c r="CS579" s="18"/>
      <c r="CT579" s="18"/>
      <c r="CU579" s="18"/>
      <c r="CV579" s="18"/>
      <c r="CW579" s="18"/>
      <c r="CX579" s="18"/>
      <c r="CY579" s="18"/>
      <c r="CZ579" s="18"/>
      <c r="DA579" s="18"/>
      <c r="DB579" s="18"/>
      <c r="DC579" s="18"/>
      <c r="DD579" s="18"/>
      <c r="DE579" s="18"/>
      <c r="DF579" s="18"/>
      <c r="DG579" s="18"/>
      <c r="DH579" s="18"/>
      <c r="DI579" s="18"/>
      <c r="DJ579" s="18"/>
      <c r="DK579" s="18"/>
      <c r="DL579" s="18"/>
      <c r="DM579" s="18"/>
      <c r="DN579" s="18"/>
      <c r="DO579" s="18"/>
      <c r="DP579" s="52">
        <v>2</v>
      </c>
      <c r="DQ579" s="63">
        <v>0</v>
      </c>
      <c r="DR579" s="16">
        <v>0</v>
      </c>
      <c r="DS579" s="19">
        <f>PRODUCT(Таблица1[[#This Row],[РЕЙТИНГ НТЛ]:[РЕГ НТЛ]])</f>
        <v>0</v>
      </c>
      <c r="DT579" s="67">
        <f>SUM(Таблица1[[#This Row],[РЕЙТИНГ DPT]:[РЕЙТИНГ НТЛ]])</f>
        <v>2</v>
      </c>
    </row>
    <row r="580" spans="1:124" x14ac:dyDescent="0.25">
      <c r="A580" s="13">
        <v>98</v>
      </c>
      <c r="B580" s="14" t="s">
        <v>330</v>
      </c>
      <c r="C580" s="14" t="s">
        <v>104</v>
      </c>
      <c r="D580" s="14" t="s">
        <v>105</v>
      </c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>
        <v>3</v>
      </c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52">
        <v>2</v>
      </c>
      <c r="DQ580" s="63">
        <v>0</v>
      </c>
      <c r="DR580" s="16">
        <v>1</v>
      </c>
      <c r="DS580" s="16">
        <f>PRODUCT(Таблица1[[#This Row],[РЕЙТИНГ НТЛ]:[РЕГ НТЛ]])</f>
        <v>0</v>
      </c>
      <c r="DT580" s="67">
        <f>SUM(Таблица1[[#This Row],[РЕЙТИНГ DPT]:[РЕЙТИНГ НТЛ]])</f>
        <v>2</v>
      </c>
    </row>
    <row r="581" spans="1:124" x14ac:dyDescent="0.25">
      <c r="A581" s="13">
        <v>115</v>
      </c>
      <c r="B581" s="14" t="s">
        <v>320</v>
      </c>
      <c r="C581" s="14" t="s">
        <v>106</v>
      </c>
      <c r="D581" s="14" t="s">
        <v>110</v>
      </c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>
        <v>4</v>
      </c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52">
        <v>1</v>
      </c>
      <c r="DQ581" s="63">
        <v>0</v>
      </c>
      <c r="DR581" s="16">
        <v>1</v>
      </c>
      <c r="DS581" s="16">
        <f>PRODUCT(Таблица1[[#This Row],[РЕЙТИНГ НТЛ]:[РЕГ НТЛ]])</f>
        <v>0</v>
      </c>
      <c r="DT581" s="67">
        <f>SUM(Таблица1[[#This Row],[РЕЙТИНГ DPT]:[РЕЙТИНГ НТЛ]])</f>
        <v>1</v>
      </c>
    </row>
    <row r="582" spans="1:124" x14ac:dyDescent="0.25">
      <c r="A582" s="13">
        <v>83</v>
      </c>
      <c r="B582" s="14" t="s">
        <v>333</v>
      </c>
      <c r="C582" s="14" t="s">
        <v>106</v>
      </c>
      <c r="D582" s="14" t="s">
        <v>109</v>
      </c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>
        <v>5</v>
      </c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52">
        <v>1</v>
      </c>
      <c r="DQ582" s="63">
        <v>0</v>
      </c>
      <c r="DR582" s="16">
        <v>1</v>
      </c>
      <c r="DS582" s="16">
        <f>PRODUCT(Таблица1[[#This Row],[РЕЙТИНГ НТЛ]:[РЕГ НТЛ]])</f>
        <v>0</v>
      </c>
      <c r="DT582" s="67">
        <f>SUM(Таблица1[[#This Row],[РЕЙТИНГ DPT]:[РЕЙТИНГ НТЛ]])</f>
        <v>1</v>
      </c>
    </row>
    <row r="583" spans="1:124" x14ac:dyDescent="0.25">
      <c r="A583" s="13">
        <v>118</v>
      </c>
      <c r="B583" s="14" t="s">
        <v>332</v>
      </c>
      <c r="C583" s="14" t="s">
        <v>104</v>
      </c>
      <c r="D583" s="14" t="s">
        <v>105</v>
      </c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20"/>
      <c r="AH583" s="20"/>
      <c r="AI583" s="20"/>
      <c r="AJ583" s="20"/>
      <c r="AK583" s="14"/>
      <c r="AL583" s="14"/>
      <c r="AM583" s="14">
        <v>6</v>
      </c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52">
        <v>1</v>
      </c>
      <c r="DQ583" s="46">
        <v>0</v>
      </c>
      <c r="DR583" s="16">
        <v>1</v>
      </c>
      <c r="DS583" s="16">
        <f>PRODUCT(Таблица1[[#This Row],[РЕЙТИНГ НТЛ]:[РЕГ НТЛ]])</f>
        <v>0</v>
      </c>
      <c r="DT583" s="67">
        <f>SUM(Таблица1[[#This Row],[РЕЙТИНГ DPT]:[РЕЙТИНГ НТЛ]])</f>
        <v>1</v>
      </c>
    </row>
    <row r="584" spans="1:124" x14ac:dyDescent="0.25">
      <c r="A584" s="13">
        <v>108</v>
      </c>
      <c r="B584" s="14" t="s">
        <v>329</v>
      </c>
      <c r="C584" s="14" t="s">
        <v>102</v>
      </c>
      <c r="D584" s="14" t="s">
        <v>103</v>
      </c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>
        <v>1</v>
      </c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52">
        <v>3</v>
      </c>
      <c r="DQ584" s="46">
        <v>0</v>
      </c>
      <c r="DR584" s="16">
        <v>1</v>
      </c>
      <c r="DS584" s="16">
        <f>PRODUCT(Таблица1[[#This Row],[РЕЙТИНГ НТЛ]:[РЕГ НТЛ]])</f>
        <v>0</v>
      </c>
      <c r="DT584" s="67">
        <f>SUM(Таблица1[[#This Row],[РЕЙТИНГ DPT]:[РЕЙТИНГ НТЛ]])</f>
        <v>3</v>
      </c>
    </row>
    <row r="585" spans="1:124" x14ac:dyDescent="0.25">
      <c r="A585" s="13">
        <v>98</v>
      </c>
      <c r="B585" s="14" t="s">
        <v>330</v>
      </c>
      <c r="C585" s="14" t="s">
        <v>104</v>
      </c>
      <c r="D585" s="14" t="s">
        <v>105</v>
      </c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20"/>
      <c r="X585" s="20"/>
      <c r="Y585" s="20"/>
      <c r="Z585" s="20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>
        <v>2</v>
      </c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52">
        <v>2</v>
      </c>
      <c r="DQ585" s="46">
        <v>0</v>
      </c>
      <c r="DR585" s="16">
        <v>1</v>
      </c>
      <c r="DS585" s="16">
        <f>PRODUCT(Таблица1[[#This Row],[РЕЙТИНГ НТЛ]:[РЕГ НТЛ]])</f>
        <v>0</v>
      </c>
      <c r="DT585" s="67">
        <f>SUM(Таблица1[[#This Row],[РЕЙТИНГ DPT]:[РЕЙТИНГ НТЛ]])</f>
        <v>2</v>
      </c>
    </row>
    <row r="586" spans="1:124" x14ac:dyDescent="0.25">
      <c r="A586" s="21">
        <v>243</v>
      </c>
      <c r="B586" s="18" t="s">
        <v>331</v>
      </c>
      <c r="C586" s="14" t="s">
        <v>111</v>
      </c>
      <c r="D586" s="18" t="s">
        <v>112</v>
      </c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22"/>
      <c r="X586" s="22"/>
      <c r="Y586" s="22"/>
      <c r="Z586" s="22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>
        <v>3</v>
      </c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18"/>
      <c r="CF586" s="18"/>
      <c r="CG586" s="18"/>
      <c r="CH586" s="18"/>
      <c r="CI586" s="18"/>
      <c r="CJ586" s="18"/>
      <c r="CK586" s="18"/>
      <c r="CL586" s="18"/>
      <c r="CM586" s="18"/>
      <c r="CN586" s="18"/>
      <c r="CO586" s="18"/>
      <c r="CP586" s="18"/>
      <c r="CQ586" s="18"/>
      <c r="CR586" s="18"/>
      <c r="CS586" s="18"/>
      <c r="CT586" s="18"/>
      <c r="CU586" s="18"/>
      <c r="CV586" s="18"/>
      <c r="CW586" s="18"/>
      <c r="CX586" s="18"/>
      <c r="CY586" s="18"/>
      <c r="CZ586" s="18"/>
      <c r="DA586" s="18"/>
      <c r="DB586" s="18"/>
      <c r="DC586" s="18"/>
      <c r="DD586" s="18"/>
      <c r="DE586" s="18"/>
      <c r="DF586" s="18"/>
      <c r="DG586" s="18"/>
      <c r="DH586" s="18"/>
      <c r="DI586" s="18"/>
      <c r="DJ586" s="18"/>
      <c r="DK586" s="18"/>
      <c r="DL586" s="18"/>
      <c r="DM586" s="18"/>
      <c r="DN586" s="18"/>
      <c r="DO586" s="18"/>
      <c r="DP586" s="52">
        <v>2</v>
      </c>
      <c r="DQ586" s="48">
        <v>0</v>
      </c>
      <c r="DR586" s="16">
        <v>1</v>
      </c>
      <c r="DS586" s="19">
        <f>PRODUCT(Таблица1[[#This Row],[РЕЙТИНГ НТЛ]:[РЕГ НТЛ]])</f>
        <v>0</v>
      </c>
      <c r="DT586" s="67">
        <f>SUM(Таблица1[[#This Row],[РЕЙТИНГ DPT]:[РЕЙТИНГ НТЛ]])</f>
        <v>2</v>
      </c>
    </row>
    <row r="587" spans="1:124" x14ac:dyDescent="0.25">
      <c r="A587" s="13">
        <v>118</v>
      </c>
      <c r="B587" s="14" t="s">
        <v>332</v>
      </c>
      <c r="C587" s="14" t="s">
        <v>104</v>
      </c>
      <c r="D587" s="14" t="s">
        <v>105</v>
      </c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20"/>
      <c r="X587" s="20"/>
      <c r="Y587" s="20"/>
      <c r="Z587" s="20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>
        <v>4</v>
      </c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52">
        <v>1</v>
      </c>
      <c r="DQ587" s="46">
        <v>0</v>
      </c>
      <c r="DR587" s="16">
        <v>1</v>
      </c>
      <c r="DS587" s="16">
        <f>PRODUCT(Таблица1[[#This Row],[РЕЙТИНГ НТЛ]:[РЕГ НТЛ]])</f>
        <v>0</v>
      </c>
      <c r="DT587" s="67">
        <f>SUM(Таблица1[[#This Row],[РЕЙТИНГ DPT]:[РЕЙТИНГ НТЛ]])</f>
        <v>1</v>
      </c>
    </row>
    <row r="588" spans="1:124" x14ac:dyDescent="0.25">
      <c r="A588" s="13">
        <v>90</v>
      </c>
      <c r="B588" s="14" t="s">
        <v>323</v>
      </c>
      <c r="C588" s="14" t="s">
        <v>102</v>
      </c>
      <c r="D588" s="14" t="s">
        <v>103</v>
      </c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>
        <v>1</v>
      </c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52">
        <v>3</v>
      </c>
      <c r="DQ588" s="46">
        <v>0</v>
      </c>
      <c r="DR588" s="31">
        <v>1</v>
      </c>
      <c r="DS588" s="16">
        <f>PRODUCT(Таблица1[[#This Row],[РЕЙТИНГ НТЛ]:[РЕГ НТЛ]])</f>
        <v>0</v>
      </c>
      <c r="DT588" s="67">
        <f>SUM(Таблица1[[#This Row],[РЕЙТИНГ DPT]:[РЕЙТИНГ НТЛ]])</f>
        <v>3</v>
      </c>
    </row>
    <row r="589" spans="1:124" x14ac:dyDescent="0.25">
      <c r="A589" s="13">
        <v>119</v>
      </c>
      <c r="B589" s="14" t="s">
        <v>322</v>
      </c>
      <c r="C589" s="14" t="s">
        <v>102</v>
      </c>
      <c r="D589" s="14" t="s">
        <v>103</v>
      </c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>
        <v>2</v>
      </c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52">
        <v>2</v>
      </c>
      <c r="DQ589" s="46">
        <v>0</v>
      </c>
      <c r="DR589" s="31">
        <v>1</v>
      </c>
      <c r="DS589" s="16">
        <f>PRODUCT(Таблица1[[#This Row],[РЕЙТИНГ НТЛ]:[РЕГ НТЛ]])</f>
        <v>0</v>
      </c>
      <c r="DT589" s="67">
        <f>SUM(Таблица1[[#This Row],[РЕЙТИНГ DPT]:[РЕЙТИНГ НТЛ]])</f>
        <v>2</v>
      </c>
    </row>
    <row r="590" spans="1:124" x14ac:dyDescent="0.25">
      <c r="A590" s="13">
        <v>93</v>
      </c>
      <c r="B590" s="14" t="s">
        <v>327</v>
      </c>
      <c r="C590" s="14" t="s">
        <v>102</v>
      </c>
      <c r="D590" s="14" t="s">
        <v>103</v>
      </c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>
        <v>3</v>
      </c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52">
        <v>2</v>
      </c>
      <c r="DQ590" s="46">
        <v>0</v>
      </c>
      <c r="DR590" s="16">
        <v>1</v>
      </c>
      <c r="DS590" s="16">
        <f>PRODUCT(Таблица1[[#This Row],[РЕЙТИНГ НТЛ]:[РЕГ НТЛ]])</f>
        <v>0</v>
      </c>
      <c r="DT590" s="67">
        <f>SUM(Таблица1[[#This Row],[РЕЙТИНГ DPT]:[РЕЙТИНГ НТЛ]])</f>
        <v>2</v>
      </c>
    </row>
    <row r="591" spans="1:124" x14ac:dyDescent="0.25">
      <c r="A591" s="13">
        <v>101</v>
      </c>
      <c r="B591" s="14" t="s">
        <v>324</v>
      </c>
      <c r="C591" s="14" t="s">
        <v>102</v>
      </c>
      <c r="D591" s="14" t="s">
        <v>103</v>
      </c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>
        <v>4</v>
      </c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52">
        <v>1</v>
      </c>
      <c r="DQ591" s="46">
        <v>0</v>
      </c>
      <c r="DR591" s="16">
        <v>1</v>
      </c>
      <c r="DS591" s="16">
        <f>PRODUCT(Таблица1[[#This Row],[РЕЙТИНГ НТЛ]:[РЕГ НТЛ]])</f>
        <v>0</v>
      </c>
      <c r="DT591" s="67">
        <f>SUM(Таблица1[[#This Row],[РЕЙТИНГ DPT]:[РЕЙТИНГ НТЛ]])</f>
        <v>1</v>
      </c>
    </row>
    <row r="592" spans="1:124" x14ac:dyDescent="0.25">
      <c r="A592" s="21">
        <v>91</v>
      </c>
      <c r="B592" s="18" t="s">
        <v>317</v>
      </c>
      <c r="C592" s="14" t="s">
        <v>102</v>
      </c>
      <c r="D592" s="18" t="s">
        <v>103</v>
      </c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>
        <v>5</v>
      </c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18"/>
      <c r="CF592" s="18"/>
      <c r="CG592" s="18"/>
      <c r="CH592" s="18"/>
      <c r="CI592" s="18"/>
      <c r="CJ592" s="18"/>
      <c r="CK592" s="18"/>
      <c r="CL592" s="18"/>
      <c r="CM592" s="18"/>
      <c r="CN592" s="18"/>
      <c r="CO592" s="18"/>
      <c r="CP592" s="18"/>
      <c r="CQ592" s="18"/>
      <c r="CR592" s="18"/>
      <c r="CS592" s="18"/>
      <c r="CT592" s="18"/>
      <c r="CU592" s="18"/>
      <c r="CV592" s="18"/>
      <c r="CW592" s="18"/>
      <c r="CX592" s="18"/>
      <c r="CY592" s="18"/>
      <c r="CZ592" s="18"/>
      <c r="DA592" s="18"/>
      <c r="DB592" s="18"/>
      <c r="DC592" s="18"/>
      <c r="DD592" s="18"/>
      <c r="DE592" s="18"/>
      <c r="DF592" s="18"/>
      <c r="DG592" s="18"/>
      <c r="DH592" s="18"/>
      <c r="DI592" s="18"/>
      <c r="DJ592" s="18"/>
      <c r="DK592" s="18"/>
      <c r="DL592" s="18"/>
      <c r="DM592" s="18"/>
      <c r="DN592" s="18"/>
      <c r="DO592" s="18"/>
      <c r="DP592" s="52">
        <v>1</v>
      </c>
      <c r="DQ592" s="48">
        <v>0</v>
      </c>
      <c r="DR592" s="16">
        <v>1</v>
      </c>
      <c r="DS592" s="19">
        <f>PRODUCT(Таблица1[[#This Row],[РЕЙТИНГ НТЛ]:[РЕГ НТЛ]])</f>
        <v>0</v>
      </c>
      <c r="DT592" s="67">
        <f>SUM(Таблица1[[#This Row],[РЕЙТИНГ DPT]:[РЕЙТИНГ НТЛ]])</f>
        <v>1</v>
      </c>
    </row>
    <row r="593" spans="1:124" x14ac:dyDescent="0.25">
      <c r="A593" s="13">
        <v>107</v>
      </c>
      <c r="B593" s="14" t="s">
        <v>328</v>
      </c>
      <c r="C593" s="14" t="s">
        <v>102</v>
      </c>
      <c r="D593" s="14" t="s">
        <v>103</v>
      </c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20"/>
      <c r="AH593" s="20"/>
      <c r="AI593" s="20"/>
      <c r="AJ593" s="20"/>
      <c r="AK593" s="14">
        <v>6</v>
      </c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52">
        <v>1</v>
      </c>
      <c r="DQ593" s="46">
        <v>0</v>
      </c>
      <c r="DR593" s="16">
        <v>1</v>
      </c>
      <c r="DS593" s="16">
        <f>PRODUCT(Таблица1[[#This Row],[РЕЙТИНГ НТЛ]:[РЕГ НТЛ]])</f>
        <v>0</v>
      </c>
      <c r="DT593" s="67">
        <f>SUM(Таблица1[[#This Row],[РЕЙТИНГ DPT]:[РЕЙТИНГ НТЛ]])</f>
        <v>1</v>
      </c>
    </row>
    <row r="594" spans="1:124" x14ac:dyDescent="0.25">
      <c r="A594" s="13">
        <v>119</v>
      </c>
      <c r="B594" s="14" t="s">
        <v>322</v>
      </c>
      <c r="C594" s="14" t="s">
        <v>102</v>
      </c>
      <c r="D594" s="14" t="s">
        <v>103</v>
      </c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>
        <v>1</v>
      </c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55">
        <v>3</v>
      </c>
      <c r="DQ594" s="63">
        <v>0</v>
      </c>
      <c r="DR594" s="31">
        <v>1</v>
      </c>
      <c r="DS594" s="16">
        <f>PRODUCT(Таблица1[[#This Row],[РЕЙТИНГ НТЛ]:[РЕГ НТЛ]])</f>
        <v>0</v>
      </c>
      <c r="DT594" s="67">
        <f>SUM(Таблица1[[#This Row],[РЕЙТИНГ DPT]:[РЕЙТИНГ НТЛ]])</f>
        <v>3</v>
      </c>
    </row>
    <row r="595" spans="1:124" x14ac:dyDescent="0.25">
      <c r="A595" s="13">
        <v>114</v>
      </c>
      <c r="B595" s="14" t="s">
        <v>318</v>
      </c>
      <c r="C595" s="14" t="s">
        <v>102</v>
      </c>
      <c r="D595" s="14" t="s">
        <v>103</v>
      </c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>
        <v>2</v>
      </c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55">
        <v>2</v>
      </c>
      <c r="DQ595" s="63">
        <v>0</v>
      </c>
      <c r="DR595" s="16">
        <v>1</v>
      </c>
      <c r="DS595" s="16">
        <f>PRODUCT(Таблица1[[#This Row],[РЕЙТИНГ НТЛ]:[РЕГ НТЛ]])</f>
        <v>0</v>
      </c>
      <c r="DT595" s="67">
        <f>SUM(Таблица1[[#This Row],[РЕЙТИНГ DPT]:[РЕЙТИНГ НТЛ]])</f>
        <v>2</v>
      </c>
    </row>
    <row r="596" spans="1:124" x14ac:dyDescent="0.25">
      <c r="A596" s="13">
        <v>100</v>
      </c>
      <c r="B596" s="14" t="s">
        <v>319</v>
      </c>
      <c r="C596" s="14" t="s">
        <v>111</v>
      </c>
      <c r="D596" s="14" t="s">
        <v>112</v>
      </c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20"/>
      <c r="AH596" s="20"/>
      <c r="AI596" s="20"/>
      <c r="AJ596" s="20">
        <v>3</v>
      </c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55">
        <v>2</v>
      </c>
      <c r="DQ596" s="63">
        <v>0</v>
      </c>
      <c r="DR596" s="16">
        <v>1</v>
      </c>
      <c r="DS596" s="16">
        <f>PRODUCT(Таблица1[[#This Row],[РЕЙТИНГ НТЛ]:[РЕГ НТЛ]])</f>
        <v>0</v>
      </c>
      <c r="DT596" s="67">
        <f>SUM(Таблица1[[#This Row],[РЕЙТИНГ DPT]:[РЕЙТИНГ НТЛ]])</f>
        <v>2</v>
      </c>
    </row>
    <row r="597" spans="1:124" x14ac:dyDescent="0.25">
      <c r="A597" s="13">
        <v>90</v>
      </c>
      <c r="B597" s="14" t="s">
        <v>323</v>
      </c>
      <c r="C597" s="14" t="s">
        <v>102</v>
      </c>
      <c r="D597" s="14" t="s">
        <v>103</v>
      </c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>
        <v>4</v>
      </c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55">
        <v>1</v>
      </c>
      <c r="DQ597" s="63">
        <v>0</v>
      </c>
      <c r="DR597" s="31">
        <v>1</v>
      </c>
      <c r="DS597" s="16">
        <f>PRODUCT(Таблица1[[#This Row],[РЕЙТИНГ НТЛ]:[РЕГ НТЛ]])</f>
        <v>0</v>
      </c>
      <c r="DT597" s="67">
        <f>SUM(Таблица1[[#This Row],[РЕЙТИНГ DPT]:[РЕЙТИНГ НТЛ]])</f>
        <v>1</v>
      </c>
    </row>
    <row r="598" spans="1:124" x14ac:dyDescent="0.25">
      <c r="A598" s="13">
        <v>101</v>
      </c>
      <c r="B598" s="14" t="s">
        <v>324</v>
      </c>
      <c r="C598" s="14" t="s">
        <v>102</v>
      </c>
      <c r="D598" s="14" t="s">
        <v>103</v>
      </c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>
        <v>5</v>
      </c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55">
        <v>1</v>
      </c>
      <c r="DQ598" s="63">
        <v>0</v>
      </c>
      <c r="DR598" s="16">
        <v>1</v>
      </c>
      <c r="DS598" s="16">
        <f>PRODUCT(Таблица1[[#This Row],[РЕЙТИНГ НТЛ]:[РЕГ НТЛ]])</f>
        <v>0</v>
      </c>
      <c r="DT598" s="67">
        <f>SUM(Таблица1[[#This Row],[РЕЙТИНГ DPT]:[РЕЙТИНГ НТЛ]])</f>
        <v>1</v>
      </c>
    </row>
    <row r="599" spans="1:124" x14ac:dyDescent="0.25">
      <c r="A599" s="13">
        <v>89</v>
      </c>
      <c r="B599" s="14" t="s">
        <v>325</v>
      </c>
      <c r="C599" s="14" t="s">
        <v>102</v>
      </c>
      <c r="D599" s="14" t="s">
        <v>103</v>
      </c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>
        <v>6</v>
      </c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55">
        <v>1</v>
      </c>
      <c r="DQ599" s="63">
        <v>0</v>
      </c>
      <c r="DR599" s="19">
        <v>1</v>
      </c>
      <c r="DS599" s="16">
        <f>PRODUCT(Таблица1[[#This Row],[РЕЙТИНГ НТЛ]:[РЕГ НТЛ]])</f>
        <v>0</v>
      </c>
      <c r="DT599" s="67">
        <f>SUM(Таблица1[[#This Row],[РЕЙТИНГ DPT]:[РЕЙТИНГ НТЛ]])</f>
        <v>1</v>
      </c>
    </row>
    <row r="600" spans="1:124" x14ac:dyDescent="0.25">
      <c r="A600" s="13">
        <v>115</v>
      </c>
      <c r="B600" s="14" t="s">
        <v>320</v>
      </c>
      <c r="C600" s="14" t="s">
        <v>106</v>
      </c>
      <c r="D600" s="14" t="s">
        <v>110</v>
      </c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>
        <v>7</v>
      </c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53">
        <v>0</v>
      </c>
      <c r="DQ600" s="63">
        <v>0</v>
      </c>
      <c r="DR600" s="16">
        <v>1</v>
      </c>
      <c r="DS600" s="41">
        <f>PRODUCT(Таблица1[[#This Row],[РЕЙТИНГ НТЛ]:[РЕГ НТЛ]])</f>
        <v>0</v>
      </c>
      <c r="DT600" s="71">
        <f>SUM(Таблица1[[#This Row],[РЕЙТИНГ DPT]:[РЕЙТИНГ НТЛ]])</f>
        <v>0</v>
      </c>
    </row>
    <row r="601" spans="1:124" x14ac:dyDescent="0.25">
      <c r="A601" s="21">
        <v>125</v>
      </c>
      <c r="B601" s="18" t="s">
        <v>326</v>
      </c>
      <c r="C601" s="14" t="s">
        <v>106</v>
      </c>
      <c r="D601" s="18" t="s">
        <v>186</v>
      </c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>
        <v>8</v>
      </c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18"/>
      <c r="CF601" s="18"/>
      <c r="CG601" s="18"/>
      <c r="CH601" s="18"/>
      <c r="CI601" s="18"/>
      <c r="CJ601" s="18"/>
      <c r="CK601" s="18"/>
      <c r="CL601" s="18"/>
      <c r="CM601" s="18"/>
      <c r="CN601" s="18"/>
      <c r="CO601" s="18"/>
      <c r="CP601" s="18"/>
      <c r="CQ601" s="18"/>
      <c r="CR601" s="18"/>
      <c r="CS601" s="18"/>
      <c r="CT601" s="18"/>
      <c r="CU601" s="18"/>
      <c r="CV601" s="18"/>
      <c r="CW601" s="18"/>
      <c r="CX601" s="18"/>
      <c r="CY601" s="18"/>
      <c r="CZ601" s="18"/>
      <c r="DA601" s="18"/>
      <c r="DB601" s="18"/>
      <c r="DC601" s="18"/>
      <c r="DD601" s="18"/>
      <c r="DE601" s="18"/>
      <c r="DF601" s="18"/>
      <c r="DG601" s="18"/>
      <c r="DH601" s="18"/>
      <c r="DI601" s="18"/>
      <c r="DJ601" s="18"/>
      <c r="DK601" s="18"/>
      <c r="DL601" s="18"/>
      <c r="DM601" s="18"/>
      <c r="DN601" s="18"/>
      <c r="DO601" s="18"/>
      <c r="DP601" s="53">
        <v>0</v>
      </c>
      <c r="DQ601" s="63">
        <v>0</v>
      </c>
      <c r="DR601" s="16">
        <v>1</v>
      </c>
      <c r="DS601" s="42">
        <f>PRODUCT(Таблица1[[#This Row],[РЕЙТИНГ НТЛ]:[РЕГ НТЛ]])</f>
        <v>0</v>
      </c>
      <c r="DT601" s="71">
        <f>SUM(Таблица1[[#This Row],[РЕЙТИНГ DPT]:[РЕЙТИНГ НТЛ]])</f>
        <v>0</v>
      </c>
    </row>
    <row r="602" spans="1:124" x14ac:dyDescent="0.25">
      <c r="A602" s="13">
        <v>91</v>
      </c>
      <c r="B602" s="14" t="s">
        <v>317</v>
      </c>
      <c r="C602" s="14" t="s">
        <v>102</v>
      </c>
      <c r="D602" s="14" t="s">
        <v>103</v>
      </c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>
        <v>1</v>
      </c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52">
        <v>3</v>
      </c>
      <c r="DQ602" s="63">
        <v>0</v>
      </c>
      <c r="DR602" s="16">
        <v>1</v>
      </c>
      <c r="DS602" s="16">
        <f>PRODUCT(Таблица1[[#This Row],[РЕЙТИНГ НТЛ]:[РЕГ НТЛ]])</f>
        <v>0</v>
      </c>
      <c r="DT602" s="67">
        <f>SUM(Таблица1[[#This Row],[РЕЙТИНГ DPT]:[РЕЙТИНГ НТЛ]])</f>
        <v>3</v>
      </c>
    </row>
    <row r="603" spans="1:124" x14ac:dyDescent="0.25">
      <c r="A603" s="13">
        <v>114</v>
      </c>
      <c r="B603" s="14" t="s">
        <v>318</v>
      </c>
      <c r="C603" s="14" t="s">
        <v>102</v>
      </c>
      <c r="D603" s="14" t="s">
        <v>103</v>
      </c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>
        <v>2</v>
      </c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52">
        <v>2</v>
      </c>
      <c r="DQ603" s="63">
        <v>0</v>
      </c>
      <c r="DR603" s="16">
        <v>1</v>
      </c>
      <c r="DS603" s="16">
        <f>PRODUCT(Таблица1[[#This Row],[РЕЙТИНГ НТЛ]:[РЕГ НТЛ]])</f>
        <v>0</v>
      </c>
      <c r="DT603" s="67">
        <f>SUM(Таблица1[[#This Row],[РЕЙТИНГ DPT]:[РЕЙТИНГ НТЛ]])</f>
        <v>2</v>
      </c>
    </row>
    <row r="604" spans="1:124" x14ac:dyDescent="0.25">
      <c r="A604" s="13">
        <v>100</v>
      </c>
      <c r="B604" s="14" t="s">
        <v>319</v>
      </c>
      <c r="C604" s="14" t="s">
        <v>111</v>
      </c>
      <c r="D604" s="14" t="s">
        <v>112</v>
      </c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>
        <v>3</v>
      </c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  <c r="DK604" s="14"/>
      <c r="DL604" s="14"/>
      <c r="DM604" s="14"/>
      <c r="DN604" s="14"/>
      <c r="DO604" s="14"/>
      <c r="DP604" s="52">
        <v>2</v>
      </c>
      <c r="DQ604" s="63">
        <v>0</v>
      </c>
      <c r="DR604" s="16">
        <v>1</v>
      </c>
      <c r="DS604" s="16">
        <f>PRODUCT(Таблица1[[#This Row],[РЕЙТИНГ НТЛ]:[РЕГ НТЛ]])</f>
        <v>0</v>
      </c>
      <c r="DT604" s="67">
        <f>SUM(Таблица1[[#This Row],[РЕЙТИНГ DPT]:[РЕЙТИНГ НТЛ]])</f>
        <v>2</v>
      </c>
    </row>
    <row r="605" spans="1:124" x14ac:dyDescent="0.25">
      <c r="A605" s="13">
        <v>115</v>
      </c>
      <c r="B605" s="14" t="s">
        <v>320</v>
      </c>
      <c r="C605" s="14" t="s">
        <v>106</v>
      </c>
      <c r="D605" s="14" t="s">
        <v>110</v>
      </c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>
        <v>4</v>
      </c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52">
        <v>1</v>
      </c>
      <c r="DQ605" s="63">
        <v>0</v>
      </c>
      <c r="DR605" s="16">
        <v>1</v>
      </c>
      <c r="DS605" s="16">
        <f>PRODUCT(Таблица1[[#This Row],[РЕЙТИНГ НТЛ]:[РЕГ НТЛ]])</f>
        <v>0</v>
      </c>
      <c r="DT605" s="67">
        <f>SUM(Таблица1[[#This Row],[РЕЙТИНГ DPT]:[РЕЙТИНГ НТЛ]])</f>
        <v>1</v>
      </c>
    </row>
    <row r="606" spans="1:124" x14ac:dyDescent="0.25">
      <c r="A606" s="13">
        <v>96</v>
      </c>
      <c r="B606" s="14" t="s">
        <v>321</v>
      </c>
      <c r="C606" s="14" t="s">
        <v>190</v>
      </c>
      <c r="D606" s="14" t="s">
        <v>185</v>
      </c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>
        <v>5</v>
      </c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  <c r="DK606" s="14"/>
      <c r="DL606" s="14"/>
      <c r="DM606" s="14"/>
      <c r="DN606" s="14"/>
      <c r="DO606" s="14"/>
      <c r="DP606" s="55">
        <v>1</v>
      </c>
      <c r="DQ606" s="63">
        <v>0</v>
      </c>
      <c r="DR606" s="16">
        <v>0</v>
      </c>
      <c r="DS606" s="16">
        <f>PRODUCT(Таблица1[[#This Row],[РЕЙТИНГ НТЛ]:[РЕГ НТЛ]])</f>
        <v>0</v>
      </c>
      <c r="DT606" s="67">
        <f>SUM(Таблица1[[#This Row],[РЕЙТИНГ DPT]:[РЕЙТИНГ НТЛ]])</f>
        <v>1</v>
      </c>
    </row>
    <row r="607" spans="1:124" x14ac:dyDescent="0.25">
      <c r="A607" s="13">
        <v>48</v>
      </c>
      <c r="B607" s="14" t="s">
        <v>238</v>
      </c>
      <c r="C607" s="14" t="s">
        <v>104</v>
      </c>
      <c r="D607" s="14" t="s">
        <v>105</v>
      </c>
      <c r="E607" s="14"/>
      <c r="F607" s="14"/>
      <c r="G607" s="14"/>
      <c r="H607" s="14"/>
      <c r="I607" s="14"/>
      <c r="J607" s="14">
        <v>1</v>
      </c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55">
        <v>3</v>
      </c>
      <c r="DQ607" s="63">
        <v>0</v>
      </c>
      <c r="DR607" s="16">
        <v>1</v>
      </c>
      <c r="DS607" s="16">
        <f>PRODUCT(Таблица1[[#This Row],[РЕЙТИНГ НТЛ]:[РЕГ НТЛ]])</f>
        <v>0</v>
      </c>
      <c r="DT607" s="67">
        <f>SUM(Таблица1[[#This Row],[РЕЙТИНГ DPT]:[РЕЙТИНГ НТЛ]])</f>
        <v>3</v>
      </c>
    </row>
    <row r="608" spans="1:124" x14ac:dyDescent="0.25">
      <c r="A608" s="13">
        <v>6</v>
      </c>
      <c r="B608" s="14" t="s">
        <v>239</v>
      </c>
      <c r="C608" s="14" t="s">
        <v>102</v>
      </c>
      <c r="D608" s="14" t="s">
        <v>103</v>
      </c>
      <c r="E608" s="14"/>
      <c r="F608" s="14"/>
      <c r="G608" s="14"/>
      <c r="H608" s="14"/>
      <c r="I608" s="14"/>
      <c r="J608" s="14">
        <v>2</v>
      </c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55">
        <v>2</v>
      </c>
      <c r="DQ608" s="63">
        <v>0</v>
      </c>
      <c r="DR608" s="16">
        <v>1</v>
      </c>
      <c r="DS608" s="16">
        <f>PRODUCT(Таблица1[[#This Row],[РЕЙТИНГ НТЛ]:[РЕГ НТЛ]])</f>
        <v>0</v>
      </c>
      <c r="DT608" s="67">
        <f>SUM(Таблица1[[#This Row],[РЕЙТИНГ DPT]:[РЕЙТИНГ НТЛ]])</f>
        <v>2</v>
      </c>
    </row>
    <row r="609" spans="1:124" x14ac:dyDescent="0.25">
      <c r="A609" s="13">
        <v>46</v>
      </c>
      <c r="B609" s="14" t="s">
        <v>251</v>
      </c>
      <c r="C609" s="14" t="s">
        <v>102</v>
      </c>
      <c r="D609" s="14" t="s">
        <v>103</v>
      </c>
      <c r="E609" s="14"/>
      <c r="F609" s="14"/>
      <c r="G609" s="14"/>
      <c r="H609" s="14"/>
      <c r="I609" s="14"/>
      <c r="J609" s="14">
        <v>3</v>
      </c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55">
        <v>2</v>
      </c>
      <c r="DQ609" s="63">
        <v>0</v>
      </c>
      <c r="DR609" s="16">
        <v>1</v>
      </c>
      <c r="DS609" s="16">
        <f>PRODUCT(Таблица1[[#This Row],[РЕЙТИНГ НТЛ]:[РЕГ НТЛ]])</f>
        <v>0</v>
      </c>
      <c r="DT609" s="67">
        <f>SUM(Таблица1[[#This Row],[РЕЙТИНГ DPT]:[РЕЙТИНГ НТЛ]])</f>
        <v>2</v>
      </c>
    </row>
    <row r="610" spans="1:124" x14ac:dyDescent="0.25">
      <c r="A610" s="13">
        <v>8</v>
      </c>
      <c r="B610" s="14" t="s">
        <v>241</v>
      </c>
      <c r="C610" s="14" t="s">
        <v>106</v>
      </c>
      <c r="D610" s="14" t="s">
        <v>108</v>
      </c>
      <c r="E610" s="14"/>
      <c r="F610" s="14"/>
      <c r="G610" s="14"/>
      <c r="H610" s="14"/>
      <c r="I610" s="14"/>
      <c r="J610" s="14">
        <v>4</v>
      </c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  <c r="DK610" s="14"/>
      <c r="DL610" s="14"/>
      <c r="DM610" s="14"/>
      <c r="DN610" s="14"/>
      <c r="DO610" s="14"/>
      <c r="DP610" s="55">
        <v>1</v>
      </c>
      <c r="DQ610" s="63">
        <v>0</v>
      </c>
      <c r="DR610" s="16">
        <v>0</v>
      </c>
      <c r="DS610" s="16">
        <f>PRODUCT(Таблица1[[#This Row],[РЕЙТИНГ НТЛ]:[РЕГ НТЛ]])</f>
        <v>0</v>
      </c>
      <c r="DT610" s="67">
        <f>SUM(Таблица1[[#This Row],[РЕЙТИНГ DPT]:[РЕЙТИНГ НТЛ]])</f>
        <v>1</v>
      </c>
    </row>
    <row r="611" spans="1:124" x14ac:dyDescent="0.25">
      <c r="A611" s="21">
        <v>61</v>
      </c>
      <c r="B611" s="18" t="s">
        <v>243</v>
      </c>
      <c r="C611" s="14" t="s">
        <v>104</v>
      </c>
      <c r="D611" s="18" t="s">
        <v>105</v>
      </c>
      <c r="E611" s="18"/>
      <c r="F611" s="18"/>
      <c r="G611" s="18"/>
      <c r="H611" s="18"/>
      <c r="I611" s="18"/>
      <c r="J611" s="18">
        <v>5</v>
      </c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8"/>
      <c r="BQ611" s="18"/>
      <c r="BR611" s="18"/>
      <c r="BS611" s="18"/>
      <c r="BT611" s="18"/>
      <c r="BU611" s="18"/>
      <c r="BV611" s="18"/>
      <c r="BW611" s="18"/>
      <c r="BX611" s="18"/>
      <c r="BY611" s="18"/>
      <c r="BZ611" s="18"/>
      <c r="CA611" s="18"/>
      <c r="CB611" s="18"/>
      <c r="CC611" s="18"/>
      <c r="CD611" s="18"/>
      <c r="CE611" s="18"/>
      <c r="CF611" s="18"/>
      <c r="CG611" s="18"/>
      <c r="CH611" s="18"/>
      <c r="CI611" s="18"/>
      <c r="CJ611" s="18"/>
      <c r="CK611" s="18"/>
      <c r="CL611" s="18"/>
      <c r="CM611" s="18"/>
      <c r="CN611" s="18"/>
      <c r="CO611" s="18"/>
      <c r="CP611" s="18"/>
      <c r="CQ611" s="18"/>
      <c r="CR611" s="18"/>
      <c r="CS611" s="18"/>
      <c r="CT611" s="18"/>
      <c r="CU611" s="18"/>
      <c r="CV611" s="18"/>
      <c r="CW611" s="18"/>
      <c r="CX611" s="18"/>
      <c r="CY611" s="18"/>
      <c r="CZ611" s="18"/>
      <c r="DA611" s="18"/>
      <c r="DB611" s="18"/>
      <c r="DC611" s="18"/>
      <c r="DD611" s="18"/>
      <c r="DE611" s="18"/>
      <c r="DF611" s="18"/>
      <c r="DG611" s="18"/>
      <c r="DH611" s="18"/>
      <c r="DI611" s="18"/>
      <c r="DJ611" s="18"/>
      <c r="DK611" s="18"/>
      <c r="DL611" s="18"/>
      <c r="DM611" s="18"/>
      <c r="DN611" s="18"/>
      <c r="DO611" s="18"/>
      <c r="DP611" s="57">
        <v>1</v>
      </c>
      <c r="DQ611" s="63">
        <v>0</v>
      </c>
      <c r="DR611" s="16">
        <v>1</v>
      </c>
      <c r="DS611" s="19">
        <f>PRODUCT(Таблица1[[#This Row],[РЕЙТИНГ НТЛ]:[РЕГ НТЛ]])</f>
        <v>0</v>
      </c>
      <c r="DT611" s="67">
        <f>SUM(Таблица1[[#This Row],[РЕЙТИНГ DPT]:[РЕЙТИНГ НТЛ]])</f>
        <v>1</v>
      </c>
    </row>
    <row r="612" spans="1:124" x14ac:dyDescent="0.25">
      <c r="A612" s="13">
        <v>2</v>
      </c>
      <c r="B612" s="14" t="s">
        <v>242</v>
      </c>
      <c r="C612" s="14" t="s">
        <v>104</v>
      </c>
      <c r="D612" s="14" t="s">
        <v>105</v>
      </c>
      <c r="E612" s="14"/>
      <c r="F612" s="14"/>
      <c r="G612" s="14"/>
      <c r="H612" s="14"/>
      <c r="I612" s="14"/>
      <c r="J612" s="14">
        <v>6</v>
      </c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  <c r="DK612" s="14"/>
      <c r="DL612" s="14"/>
      <c r="DM612" s="14"/>
      <c r="DN612" s="14"/>
      <c r="DO612" s="14"/>
      <c r="DP612" s="52">
        <v>1</v>
      </c>
      <c r="DQ612" s="63">
        <v>0</v>
      </c>
      <c r="DR612" s="16">
        <v>1</v>
      </c>
      <c r="DS612" s="16">
        <f>PRODUCT(Таблица1[[#This Row],[РЕЙТИНГ НТЛ]:[РЕГ НТЛ]])</f>
        <v>0</v>
      </c>
      <c r="DT612" s="67">
        <f>SUM(Таблица1[[#This Row],[РЕЙТИНГ DPT]:[РЕЙТИНГ НТЛ]])</f>
        <v>1</v>
      </c>
    </row>
    <row r="613" spans="1:124" x14ac:dyDescent="0.25">
      <c r="A613" s="13">
        <v>31</v>
      </c>
      <c r="B613" s="14" t="s">
        <v>252</v>
      </c>
      <c r="C613" s="14" t="s">
        <v>104</v>
      </c>
      <c r="D613" s="14" t="s">
        <v>105</v>
      </c>
      <c r="E613" s="14"/>
      <c r="F613" s="14"/>
      <c r="G613" s="14"/>
      <c r="H613" s="14"/>
      <c r="I613" s="14"/>
      <c r="J613" s="14">
        <v>7</v>
      </c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53">
        <v>0</v>
      </c>
      <c r="DQ613" s="63">
        <v>0</v>
      </c>
      <c r="DR613" s="16">
        <v>1</v>
      </c>
      <c r="DS613" s="41">
        <f>PRODUCT(Таблица1[[#This Row],[РЕЙТИНГ НТЛ]:[РЕГ НТЛ]])</f>
        <v>0</v>
      </c>
      <c r="DT613" s="71">
        <f>SUM(Таблица1[[#This Row],[РЕЙТИНГ DPT]:[РЕЙТИНГ НТЛ]])</f>
        <v>0</v>
      </c>
    </row>
    <row r="614" spans="1:124" x14ac:dyDescent="0.25">
      <c r="A614" s="21">
        <v>4</v>
      </c>
      <c r="B614" s="18" t="s">
        <v>254</v>
      </c>
      <c r="C614" s="14" t="s">
        <v>153</v>
      </c>
      <c r="D614" s="18" t="s">
        <v>145</v>
      </c>
      <c r="E614" s="18"/>
      <c r="F614" s="18"/>
      <c r="G614" s="18"/>
      <c r="H614" s="18"/>
      <c r="I614" s="18"/>
      <c r="J614" s="18">
        <v>10</v>
      </c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8"/>
      <c r="BQ614" s="18"/>
      <c r="BR614" s="18"/>
      <c r="BS614" s="18"/>
      <c r="BT614" s="18"/>
      <c r="BU614" s="18"/>
      <c r="BV614" s="18"/>
      <c r="BW614" s="18"/>
      <c r="BX614" s="18"/>
      <c r="BY614" s="18"/>
      <c r="BZ614" s="18"/>
      <c r="CA614" s="18"/>
      <c r="CB614" s="18"/>
      <c r="CC614" s="18"/>
      <c r="CD614" s="18"/>
      <c r="CE614" s="18"/>
      <c r="CF614" s="18"/>
      <c r="CG614" s="18"/>
      <c r="CH614" s="18"/>
      <c r="CI614" s="18"/>
      <c r="CJ614" s="18"/>
      <c r="CK614" s="18"/>
      <c r="CL614" s="18"/>
      <c r="CM614" s="18"/>
      <c r="CN614" s="18"/>
      <c r="CO614" s="18"/>
      <c r="CP614" s="18"/>
      <c r="CQ614" s="18"/>
      <c r="CR614" s="18"/>
      <c r="CS614" s="18"/>
      <c r="CT614" s="18"/>
      <c r="CU614" s="18"/>
      <c r="CV614" s="18"/>
      <c r="CW614" s="18"/>
      <c r="CX614" s="18"/>
      <c r="CY614" s="18"/>
      <c r="CZ614" s="18"/>
      <c r="DA614" s="18"/>
      <c r="DB614" s="18"/>
      <c r="DC614" s="18"/>
      <c r="DD614" s="18"/>
      <c r="DE614" s="18"/>
      <c r="DF614" s="18"/>
      <c r="DG614" s="18"/>
      <c r="DH614" s="18"/>
      <c r="DI614" s="18"/>
      <c r="DJ614" s="18"/>
      <c r="DK614" s="18"/>
      <c r="DL614" s="18"/>
      <c r="DM614" s="18"/>
      <c r="DN614" s="18"/>
      <c r="DO614" s="18"/>
      <c r="DP614" s="53">
        <v>0</v>
      </c>
      <c r="DQ614" s="63">
        <v>0</v>
      </c>
      <c r="DR614" s="16">
        <v>0</v>
      </c>
      <c r="DS614" s="42">
        <f>PRODUCT(Таблица1[[#This Row],[РЕЙТИНГ НТЛ]:[РЕГ НТЛ]])</f>
        <v>0</v>
      </c>
      <c r="DT614" s="71">
        <f>SUM(Таблица1[[#This Row],[РЕЙТИНГ DPT]:[РЕЙТИНГ НТЛ]])</f>
        <v>0</v>
      </c>
    </row>
    <row r="615" spans="1:124" x14ac:dyDescent="0.25">
      <c r="A615" s="13">
        <v>39</v>
      </c>
      <c r="B615" s="14" t="s">
        <v>255</v>
      </c>
      <c r="C615" s="14" t="s">
        <v>156</v>
      </c>
      <c r="D615" s="14" t="s">
        <v>151</v>
      </c>
      <c r="E615" s="14"/>
      <c r="F615" s="14"/>
      <c r="G615" s="14"/>
      <c r="H615" s="14"/>
      <c r="I615" s="14"/>
      <c r="J615" s="14">
        <v>11</v>
      </c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  <c r="DK615" s="14"/>
      <c r="DL615" s="14"/>
      <c r="DM615" s="14"/>
      <c r="DN615" s="14"/>
      <c r="DO615" s="14"/>
      <c r="DP615" s="53">
        <v>0</v>
      </c>
      <c r="DQ615" s="63">
        <v>0</v>
      </c>
      <c r="DR615" s="16">
        <v>0</v>
      </c>
      <c r="DS615" s="41">
        <f>PRODUCT(Таблица1[[#This Row],[РЕЙТИНГ НТЛ]:[РЕГ НТЛ]])</f>
        <v>0</v>
      </c>
      <c r="DT615" s="71">
        <f>SUM(Таблица1[[#This Row],[РЕЙТИНГ DPT]:[РЕЙТИНГ НТЛ]])</f>
        <v>0</v>
      </c>
    </row>
    <row r="616" spans="1:124" x14ac:dyDescent="0.25">
      <c r="A616" s="13">
        <v>74</v>
      </c>
      <c r="B616" s="14" t="s">
        <v>256</v>
      </c>
      <c r="C616" s="14" t="s">
        <v>104</v>
      </c>
      <c r="D616" s="14" t="s">
        <v>105</v>
      </c>
      <c r="E616" s="14"/>
      <c r="F616" s="14"/>
      <c r="G616" s="14"/>
      <c r="H616" s="14"/>
      <c r="I616" s="14"/>
      <c r="J616" s="14">
        <v>12</v>
      </c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  <c r="DK616" s="14"/>
      <c r="DL616" s="14"/>
      <c r="DM616" s="14"/>
      <c r="DN616" s="14"/>
      <c r="DO616" s="14"/>
      <c r="DP616" s="53">
        <v>0</v>
      </c>
      <c r="DQ616" s="63">
        <v>0</v>
      </c>
      <c r="DR616" s="16">
        <v>1</v>
      </c>
      <c r="DS616" s="41">
        <f>PRODUCT(Таблица1[[#This Row],[РЕЙТИНГ НТЛ]:[РЕГ НТЛ]])</f>
        <v>0</v>
      </c>
      <c r="DT616" s="71">
        <f>SUM(Таблица1[[#This Row],[РЕЙТИНГ DPT]:[РЕЙТИНГ НТЛ]])</f>
        <v>0</v>
      </c>
    </row>
    <row r="617" spans="1:124" x14ac:dyDescent="0.25">
      <c r="A617" s="13">
        <v>47</v>
      </c>
      <c r="B617" s="14" t="s">
        <v>253</v>
      </c>
      <c r="C617" s="14" t="s">
        <v>104</v>
      </c>
      <c r="D617" s="14" t="s">
        <v>105</v>
      </c>
      <c r="E617" s="14"/>
      <c r="F617" s="14"/>
      <c r="G617" s="14"/>
      <c r="H617" s="14"/>
      <c r="I617" s="14"/>
      <c r="J617" s="14" t="s">
        <v>152</v>
      </c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  <c r="DK617" s="14"/>
      <c r="DL617" s="14"/>
      <c r="DM617" s="14"/>
      <c r="DN617" s="14"/>
      <c r="DO617" s="14"/>
      <c r="DP617" s="53">
        <v>0</v>
      </c>
      <c r="DQ617" s="63">
        <v>0</v>
      </c>
      <c r="DR617" s="16">
        <v>1</v>
      </c>
      <c r="DS617" s="41">
        <f>PRODUCT(Таблица1[[#This Row],[РЕЙТИНГ НТЛ]:[РЕГ НТЛ]])</f>
        <v>0</v>
      </c>
      <c r="DT617" s="71">
        <f>SUM(Таблица1[[#This Row],[РЕЙТИНГ DPT]:[РЕЙТИНГ НТЛ]])</f>
        <v>0</v>
      </c>
    </row>
    <row r="618" spans="1:124" x14ac:dyDescent="0.25">
      <c r="A618" s="13">
        <v>3</v>
      </c>
      <c r="B618" s="14" t="s">
        <v>244</v>
      </c>
      <c r="C618" s="14" t="s">
        <v>153</v>
      </c>
      <c r="D618" s="14" t="s">
        <v>145</v>
      </c>
      <c r="E618" s="14"/>
      <c r="F618" s="14"/>
      <c r="G618" s="14"/>
      <c r="H618" s="14"/>
      <c r="I618" s="14"/>
      <c r="J618" s="14" t="s">
        <v>152</v>
      </c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53">
        <v>0</v>
      </c>
      <c r="DQ618" s="63">
        <v>0</v>
      </c>
      <c r="DR618" s="16">
        <v>0</v>
      </c>
      <c r="DS618" s="41">
        <f>PRODUCT(Таблица1[[#This Row],[РЕЙТИНГ НТЛ]:[РЕГ НТЛ]])</f>
        <v>0</v>
      </c>
      <c r="DT618" s="71">
        <f>SUM(Таблица1[[#This Row],[РЕЙТИНГ DPT]:[РЕЙТИНГ НТЛ]])</f>
        <v>0</v>
      </c>
    </row>
    <row r="619" spans="1:124" x14ac:dyDescent="0.25">
      <c r="A619" s="13">
        <v>65</v>
      </c>
      <c r="B619" s="14" t="s">
        <v>228</v>
      </c>
      <c r="C619" s="14" t="s">
        <v>102</v>
      </c>
      <c r="D619" s="14" t="s">
        <v>103</v>
      </c>
      <c r="E619" s="14"/>
      <c r="F619" s="14"/>
      <c r="G619" s="14"/>
      <c r="H619" s="14"/>
      <c r="I619" s="14">
        <v>1</v>
      </c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  <c r="DK619" s="14"/>
      <c r="DL619" s="14"/>
      <c r="DM619" s="14"/>
      <c r="DN619" s="14"/>
      <c r="DO619" s="14"/>
      <c r="DP619" s="52">
        <v>3</v>
      </c>
      <c r="DQ619" s="63">
        <v>0</v>
      </c>
      <c r="DR619" s="16">
        <v>1</v>
      </c>
      <c r="DS619" s="16">
        <f>PRODUCT(Таблица1[[#This Row],[РЕЙТИНГ НТЛ]:[РЕГ НТЛ]])</f>
        <v>0</v>
      </c>
      <c r="DT619" s="67">
        <f>SUM(Таблица1[[#This Row],[РЕЙТИНГ DPT]:[РЕЙТИНГ НТЛ]])</f>
        <v>3</v>
      </c>
    </row>
    <row r="620" spans="1:124" x14ac:dyDescent="0.25">
      <c r="A620" s="13">
        <v>71</v>
      </c>
      <c r="B620" s="14" t="s">
        <v>231</v>
      </c>
      <c r="C620" s="14" t="s">
        <v>106</v>
      </c>
      <c r="D620" s="14" t="s">
        <v>120</v>
      </c>
      <c r="E620" s="14"/>
      <c r="F620" s="14"/>
      <c r="G620" s="14"/>
      <c r="H620" s="14"/>
      <c r="I620" s="14">
        <v>2</v>
      </c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52">
        <v>2</v>
      </c>
      <c r="DQ620" s="63">
        <v>0</v>
      </c>
      <c r="DR620" s="16">
        <v>1</v>
      </c>
      <c r="DS620" s="16">
        <f>PRODUCT(Таблица1[[#This Row],[РЕЙТИНГ НТЛ]:[РЕГ НТЛ]])</f>
        <v>0</v>
      </c>
      <c r="DT620" s="67">
        <f>SUM(Таблица1[[#This Row],[РЕЙТИНГ DPT]:[РЕЙТИНГ НТЛ]])</f>
        <v>2</v>
      </c>
    </row>
    <row r="621" spans="1:124" x14ac:dyDescent="0.25">
      <c r="A621" s="21">
        <v>234</v>
      </c>
      <c r="B621" s="14" t="s">
        <v>232</v>
      </c>
      <c r="C621" s="14" t="s">
        <v>106</v>
      </c>
      <c r="D621" s="18" t="s">
        <v>119</v>
      </c>
      <c r="E621" s="18"/>
      <c r="F621" s="18"/>
      <c r="G621" s="18"/>
      <c r="H621" s="18"/>
      <c r="I621" s="18">
        <v>3</v>
      </c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  <c r="BS621" s="18"/>
      <c r="BT621" s="18"/>
      <c r="BU621" s="18"/>
      <c r="BV621" s="18"/>
      <c r="BW621" s="18"/>
      <c r="BX621" s="18"/>
      <c r="BY621" s="18"/>
      <c r="BZ621" s="18"/>
      <c r="CA621" s="18"/>
      <c r="CB621" s="18"/>
      <c r="CC621" s="18"/>
      <c r="CD621" s="18"/>
      <c r="CE621" s="18"/>
      <c r="CF621" s="18"/>
      <c r="CG621" s="18"/>
      <c r="CH621" s="18"/>
      <c r="CI621" s="18"/>
      <c r="CJ621" s="18"/>
      <c r="CK621" s="18"/>
      <c r="CL621" s="18"/>
      <c r="CM621" s="18"/>
      <c r="CN621" s="18"/>
      <c r="CO621" s="18"/>
      <c r="CP621" s="18"/>
      <c r="CQ621" s="18"/>
      <c r="CR621" s="18"/>
      <c r="CS621" s="18"/>
      <c r="CT621" s="18"/>
      <c r="CU621" s="18"/>
      <c r="CV621" s="18"/>
      <c r="CW621" s="18"/>
      <c r="CX621" s="18"/>
      <c r="CY621" s="18"/>
      <c r="CZ621" s="18"/>
      <c r="DA621" s="18"/>
      <c r="DB621" s="18"/>
      <c r="DC621" s="18"/>
      <c r="DD621" s="18"/>
      <c r="DE621" s="18"/>
      <c r="DF621" s="18"/>
      <c r="DG621" s="18"/>
      <c r="DH621" s="18"/>
      <c r="DI621" s="18"/>
      <c r="DJ621" s="18"/>
      <c r="DK621" s="18"/>
      <c r="DL621" s="18"/>
      <c r="DM621" s="18"/>
      <c r="DN621" s="18"/>
      <c r="DO621" s="18"/>
      <c r="DP621" s="57">
        <v>2</v>
      </c>
      <c r="DQ621" s="63">
        <v>0</v>
      </c>
      <c r="DR621" s="16">
        <v>1</v>
      </c>
      <c r="DS621" s="19">
        <f>PRODUCT(Таблица1[[#This Row],[РЕЙТИНГ НТЛ]:[РЕГ НТЛ]])</f>
        <v>0</v>
      </c>
      <c r="DT621" s="67">
        <f>SUM(Таблица1[[#This Row],[РЕЙТИНГ DPT]:[РЕЙТИНГ НТЛ]])</f>
        <v>2</v>
      </c>
    </row>
    <row r="622" spans="1:124" x14ac:dyDescent="0.25">
      <c r="A622" s="13">
        <v>35</v>
      </c>
      <c r="B622" s="14" t="s">
        <v>245</v>
      </c>
      <c r="C622" s="14" t="s">
        <v>102</v>
      </c>
      <c r="D622" s="14" t="s">
        <v>103</v>
      </c>
      <c r="E622" s="14"/>
      <c r="F622" s="14"/>
      <c r="G622" s="14"/>
      <c r="H622" s="14"/>
      <c r="I622" s="14">
        <v>4</v>
      </c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55">
        <v>1</v>
      </c>
      <c r="DQ622" s="63">
        <v>0</v>
      </c>
      <c r="DR622" s="31">
        <v>1</v>
      </c>
      <c r="DS622" s="16">
        <f>PRODUCT(Таблица1[[#This Row],[РЕЙТИНГ НТЛ]:[РЕГ НТЛ]])</f>
        <v>0</v>
      </c>
      <c r="DT622" s="67">
        <f>SUM(Таблица1[[#This Row],[РЕЙТИНГ DPT]:[РЕЙТИНГ НТЛ]])</f>
        <v>1</v>
      </c>
    </row>
    <row r="623" spans="1:124" x14ac:dyDescent="0.25">
      <c r="A623" s="13">
        <v>7</v>
      </c>
      <c r="B623" s="14" t="s">
        <v>235</v>
      </c>
      <c r="C623" s="14" t="s">
        <v>106</v>
      </c>
      <c r="D623" s="14" t="s">
        <v>114</v>
      </c>
      <c r="E623" s="14"/>
      <c r="F623" s="14"/>
      <c r="G623" s="14"/>
      <c r="H623" s="14"/>
      <c r="I623" s="14">
        <v>5</v>
      </c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55">
        <v>1</v>
      </c>
      <c r="DQ623" s="63">
        <v>0</v>
      </c>
      <c r="DR623" s="16">
        <v>1</v>
      </c>
      <c r="DS623" s="16">
        <f>PRODUCT(Таблица1[[#This Row],[РЕЙТИНГ НТЛ]:[РЕГ НТЛ]])</f>
        <v>0</v>
      </c>
      <c r="DT623" s="67">
        <f>SUM(Таблица1[[#This Row],[РЕЙТИНГ DPT]:[РЕЙТИНГ НТЛ]])</f>
        <v>1</v>
      </c>
    </row>
    <row r="624" spans="1:124" x14ac:dyDescent="0.25">
      <c r="A624" s="13">
        <v>34</v>
      </c>
      <c r="B624" s="14" t="s">
        <v>230</v>
      </c>
      <c r="C624" s="14" t="s">
        <v>156</v>
      </c>
      <c r="D624" s="14" t="s">
        <v>141</v>
      </c>
      <c r="E624" s="14"/>
      <c r="F624" s="14"/>
      <c r="G624" s="14"/>
      <c r="H624" s="14"/>
      <c r="I624" s="14">
        <v>6</v>
      </c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55">
        <v>1</v>
      </c>
      <c r="DQ624" s="63">
        <v>0</v>
      </c>
      <c r="DR624" s="16">
        <v>0</v>
      </c>
      <c r="DS624" s="16">
        <f>PRODUCT(Таблица1[[#This Row],[РЕЙТИНГ НТЛ]:[РЕГ НТЛ]])</f>
        <v>0</v>
      </c>
      <c r="DT624" s="67">
        <f>SUM(Таблица1[[#This Row],[РЕЙТИНГ DPT]:[РЕЙТИНГ НТЛ]])</f>
        <v>1</v>
      </c>
    </row>
    <row r="625" spans="1:124" x14ac:dyDescent="0.25">
      <c r="A625" s="13">
        <v>11</v>
      </c>
      <c r="B625" s="14" t="s">
        <v>229</v>
      </c>
      <c r="C625" s="14" t="s">
        <v>156</v>
      </c>
      <c r="D625" s="14" t="s">
        <v>141</v>
      </c>
      <c r="E625" s="14"/>
      <c r="F625" s="14"/>
      <c r="G625" s="14"/>
      <c r="H625" s="14"/>
      <c r="I625" s="14">
        <v>7</v>
      </c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54">
        <v>0</v>
      </c>
      <c r="DQ625" s="63">
        <v>0</v>
      </c>
      <c r="DR625" s="19">
        <v>0</v>
      </c>
      <c r="DS625" s="41">
        <f>PRODUCT(Таблица1[[#This Row],[РЕЙТИНГ НТЛ]:[РЕГ НТЛ]])</f>
        <v>0</v>
      </c>
      <c r="DT625" s="71">
        <f>SUM(Таблица1[[#This Row],[РЕЙТИНГ DPT]:[РЕЙТИНГ НТЛ]])</f>
        <v>0</v>
      </c>
    </row>
    <row r="626" spans="1:124" x14ac:dyDescent="0.25">
      <c r="A626" s="13">
        <v>43</v>
      </c>
      <c r="B626" s="14" t="s">
        <v>236</v>
      </c>
      <c r="C626" s="14" t="s">
        <v>104</v>
      </c>
      <c r="D626" s="14" t="s">
        <v>105</v>
      </c>
      <c r="E626" s="14"/>
      <c r="F626" s="14"/>
      <c r="G626" s="14"/>
      <c r="H626" s="14"/>
      <c r="I626" s="14">
        <v>8</v>
      </c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  <c r="DK626" s="14"/>
      <c r="DL626" s="14"/>
      <c r="DM626" s="14"/>
      <c r="DN626" s="14"/>
      <c r="DO626" s="14"/>
      <c r="DP626" s="54">
        <v>0</v>
      </c>
      <c r="DQ626" s="63">
        <v>0</v>
      </c>
      <c r="DR626" s="16">
        <v>1</v>
      </c>
      <c r="DS626" s="41">
        <f>PRODUCT(Таблица1[[#This Row],[РЕЙТИНГ НТЛ]:[РЕГ НТЛ]])</f>
        <v>0</v>
      </c>
      <c r="DT626" s="71">
        <f>SUM(Таблица1[[#This Row],[РЕЙТИНГ DPT]:[РЕЙТИНГ НТЛ]])</f>
        <v>0</v>
      </c>
    </row>
    <row r="627" spans="1:124" x14ac:dyDescent="0.25">
      <c r="A627" s="13">
        <v>36</v>
      </c>
      <c r="B627" s="14" t="s">
        <v>246</v>
      </c>
      <c r="C627" s="14" t="s">
        <v>116</v>
      </c>
      <c r="D627" s="14" t="s">
        <v>147</v>
      </c>
      <c r="E627" s="14"/>
      <c r="F627" s="14"/>
      <c r="G627" s="14"/>
      <c r="H627" s="14"/>
      <c r="I627" s="14">
        <v>9</v>
      </c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53">
        <v>0</v>
      </c>
      <c r="DQ627" s="63">
        <v>0</v>
      </c>
      <c r="DR627" s="16">
        <v>0</v>
      </c>
      <c r="DS627" s="41">
        <f>PRODUCT(Таблица1[[#This Row],[РЕЙТИНГ НТЛ]:[РЕГ НТЛ]])</f>
        <v>0</v>
      </c>
      <c r="DT627" s="71">
        <f>SUM(Таблица1[[#This Row],[РЕЙТИНГ DPT]:[РЕЙТИНГ НТЛ]])</f>
        <v>0</v>
      </c>
    </row>
    <row r="628" spans="1:124" x14ac:dyDescent="0.25">
      <c r="A628" s="13">
        <v>37</v>
      </c>
      <c r="B628" s="14" t="s">
        <v>247</v>
      </c>
      <c r="C628" s="14" t="s">
        <v>116</v>
      </c>
      <c r="D628" s="14" t="s">
        <v>148</v>
      </c>
      <c r="E628" s="14"/>
      <c r="F628" s="14"/>
      <c r="G628" s="14"/>
      <c r="H628" s="14"/>
      <c r="I628" s="14">
        <v>10</v>
      </c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  <c r="DK628" s="14"/>
      <c r="DL628" s="14"/>
      <c r="DM628" s="14"/>
      <c r="DN628" s="14"/>
      <c r="DO628" s="14"/>
      <c r="DP628" s="54">
        <v>0</v>
      </c>
      <c r="DQ628" s="63">
        <v>0</v>
      </c>
      <c r="DR628" s="16">
        <v>0</v>
      </c>
      <c r="DS628" s="41">
        <f>PRODUCT(Таблица1[[#This Row],[РЕЙТИНГ НТЛ]:[РЕГ НТЛ]])</f>
        <v>0</v>
      </c>
      <c r="DT628" s="71">
        <f>SUM(Таблица1[[#This Row],[РЕЙТИНГ DPT]:[РЕЙТИНГ НТЛ]])</f>
        <v>0</v>
      </c>
    </row>
    <row r="629" spans="1:124" x14ac:dyDescent="0.25">
      <c r="A629" s="21">
        <v>23</v>
      </c>
      <c r="B629" s="18" t="s">
        <v>250</v>
      </c>
      <c r="C629" s="14" t="s">
        <v>104</v>
      </c>
      <c r="D629" s="18" t="s">
        <v>105</v>
      </c>
      <c r="E629" s="18"/>
      <c r="F629" s="18"/>
      <c r="G629" s="18"/>
      <c r="H629" s="18"/>
      <c r="I629" s="18">
        <v>15</v>
      </c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8"/>
      <c r="BQ629" s="18"/>
      <c r="BR629" s="18"/>
      <c r="BS629" s="18"/>
      <c r="BT629" s="18"/>
      <c r="BU629" s="18"/>
      <c r="BV629" s="18"/>
      <c r="BW629" s="18"/>
      <c r="BX629" s="18"/>
      <c r="BY629" s="18"/>
      <c r="BZ629" s="18"/>
      <c r="CA629" s="18"/>
      <c r="CB629" s="18"/>
      <c r="CC629" s="18"/>
      <c r="CD629" s="18"/>
      <c r="CE629" s="18"/>
      <c r="CF629" s="18"/>
      <c r="CG629" s="18"/>
      <c r="CH629" s="18"/>
      <c r="CI629" s="18"/>
      <c r="CJ629" s="18"/>
      <c r="CK629" s="18"/>
      <c r="CL629" s="18"/>
      <c r="CM629" s="18"/>
      <c r="CN629" s="18"/>
      <c r="CO629" s="18"/>
      <c r="CP629" s="18"/>
      <c r="CQ629" s="18"/>
      <c r="CR629" s="18"/>
      <c r="CS629" s="18"/>
      <c r="CT629" s="18"/>
      <c r="CU629" s="18"/>
      <c r="CV629" s="18"/>
      <c r="CW629" s="18"/>
      <c r="CX629" s="18"/>
      <c r="CY629" s="18"/>
      <c r="CZ629" s="18"/>
      <c r="DA629" s="18"/>
      <c r="DB629" s="18"/>
      <c r="DC629" s="18"/>
      <c r="DD629" s="18"/>
      <c r="DE629" s="18"/>
      <c r="DF629" s="18"/>
      <c r="DG629" s="18"/>
      <c r="DH629" s="18"/>
      <c r="DI629" s="18"/>
      <c r="DJ629" s="18"/>
      <c r="DK629" s="18"/>
      <c r="DL629" s="18"/>
      <c r="DM629" s="18"/>
      <c r="DN629" s="18"/>
      <c r="DO629" s="18"/>
      <c r="DP629" s="56">
        <v>0</v>
      </c>
      <c r="DQ629" s="63">
        <v>0</v>
      </c>
      <c r="DR629" s="16">
        <v>1</v>
      </c>
      <c r="DS629" s="42">
        <f>PRODUCT(Таблица1[[#This Row],[РЕЙТИНГ НТЛ]:[РЕГ НТЛ]])</f>
        <v>0</v>
      </c>
      <c r="DT629" s="71">
        <f>SUM(Таблица1[[#This Row],[РЕЙТИНГ DPT]:[РЕЙТИНГ НТЛ]])</f>
        <v>0</v>
      </c>
    </row>
    <row r="630" spans="1:124" x14ac:dyDescent="0.25">
      <c r="A630" s="13">
        <v>75</v>
      </c>
      <c r="B630" s="14" t="s">
        <v>248</v>
      </c>
      <c r="C630" s="14" t="s">
        <v>116</v>
      </c>
      <c r="D630" s="14" t="s">
        <v>117</v>
      </c>
      <c r="E630" s="14"/>
      <c r="F630" s="14"/>
      <c r="G630" s="14"/>
      <c r="H630" s="14"/>
      <c r="I630" s="14" t="s">
        <v>149</v>
      </c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54">
        <v>0</v>
      </c>
      <c r="DQ630" s="63">
        <v>0</v>
      </c>
      <c r="DR630" s="16">
        <v>0</v>
      </c>
      <c r="DS630" s="41">
        <f>PRODUCT(Таблица1[[#This Row],[РЕЙТИНГ НТЛ]:[РЕГ НТЛ]])</f>
        <v>0</v>
      </c>
      <c r="DT630" s="71">
        <f>SUM(Таблица1[[#This Row],[РЕЙТИНГ DPT]:[РЕЙТИНГ НТЛ]])</f>
        <v>0</v>
      </c>
    </row>
    <row r="631" spans="1:124" x14ac:dyDescent="0.25">
      <c r="A631" s="13">
        <v>69</v>
      </c>
      <c r="B631" s="14" t="s">
        <v>233</v>
      </c>
      <c r="C631" s="14" t="s">
        <v>156</v>
      </c>
      <c r="D631" s="14" t="s">
        <v>141</v>
      </c>
      <c r="E631" s="14"/>
      <c r="F631" s="14"/>
      <c r="G631" s="14"/>
      <c r="H631" s="14"/>
      <c r="I631" s="14" t="s">
        <v>149</v>
      </c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54">
        <v>0</v>
      </c>
      <c r="DQ631" s="63">
        <v>0</v>
      </c>
      <c r="DR631" s="16">
        <v>0</v>
      </c>
      <c r="DS631" s="41">
        <f>PRODUCT(Таблица1[[#This Row],[РЕЙТИНГ НТЛ]:[РЕГ НТЛ]])</f>
        <v>0</v>
      </c>
      <c r="DT631" s="71">
        <f>SUM(Таблица1[[#This Row],[РЕЙТИНГ DPT]:[РЕЙТИНГ НТЛ]])</f>
        <v>0</v>
      </c>
    </row>
    <row r="632" spans="1:124" x14ac:dyDescent="0.25">
      <c r="A632" s="13">
        <v>17</v>
      </c>
      <c r="B632" s="14" t="s">
        <v>249</v>
      </c>
      <c r="C632" s="14" t="s">
        <v>104</v>
      </c>
      <c r="D632" s="14" t="s">
        <v>105</v>
      </c>
      <c r="E632" s="14"/>
      <c r="F632" s="14"/>
      <c r="G632" s="14"/>
      <c r="H632" s="14"/>
      <c r="I632" s="14" t="s">
        <v>150</v>
      </c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54">
        <v>0</v>
      </c>
      <c r="DQ632" s="63">
        <v>0</v>
      </c>
      <c r="DR632" s="16">
        <v>1</v>
      </c>
      <c r="DS632" s="41">
        <f>PRODUCT(Таблица1[[#This Row],[РЕЙТИНГ НТЛ]:[РЕГ НТЛ]])</f>
        <v>0</v>
      </c>
      <c r="DT632" s="71">
        <f>SUM(Таблица1[[#This Row],[РЕЙТИНГ DPT]:[РЕЙТИНГ НТЛ]])</f>
        <v>0</v>
      </c>
    </row>
    <row r="633" spans="1:124" x14ac:dyDescent="0.25">
      <c r="A633" s="13">
        <v>228</v>
      </c>
      <c r="B633" s="14" t="s">
        <v>234</v>
      </c>
      <c r="C633" s="14" t="s">
        <v>106</v>
      </c>
      <c r="D633" s="14" t="s">
        <v>119</v>
      </c>
      <c r="E633" s="14"/>
      <c r="F633" s="14"/>
      <c r="G633" s="14"/>
      <c r="H633" s="14"/>
      <c r="I633" s="14" t="s">
        <v>150</v>
      </c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  <c r="DK633" s="14"/>
      <c r="DL633" s="14"/>
      <c r="DM633" s="14"/>
      <c r="DN633" s="14"/>
      <c r="DO633" s="14"/>
      <c r="DP633" s="54">
        <v>0</v>
      </c>
      <c r="DQ633" s="63">
        <v>0</v>
      </c>
      <c r="DR633" s="16">
        <v>1</v>
      </c>
      <c r="DS633" s="41">
        <f>PRODUCT(Таблица1[[#This Row],[РЕЙТИНГ НТЛ]:[РЕГ НТЛ]])</f>
        <v>0</v>
      </c>
      <c r="DT633" s="71">
        <f>SUM(Таблица1[[#This Row],[РЕЙТИНГ DPT]:[РЕЙТИНГ НТЛ]])</f>
        <v>0</v>
      </c>
    </row>
    <row r="634" spans="1:124" x14ac:dyDescent="0.25">
      <c r="A634" s="13">
        <v>48</v>
      </c>
      <c r="B634" s="14" t="s">
        <v>238</v>
      </c>
      <c r="C634" s="14" t="s">
        <v>104</v>
      </c>
      <c r="D634" s="14" t="s">
        <v>105</v>
      </c>
      <c r="E634" s="14"/>
      <c r="F634" s="14"/>
      <c r="G634" s="14"/>
      <c r="H634" s="14">
        <v>1</v>
      </c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  <c r="DK634" s="14"/>
      <c r="DL634" s="14"/>
      <c r="DM634" s="14"/>
      <c r="DN634" s="14"/>
      <c r="DO634" s="14"/>
      <c r="DP634" s="55">
        <v>3</v>
      </c>
      <c r="DQ634" s="63">
        <v>0</v>
      </c>
      <c r="DR634" s="16">
        <v>1</v>
      </c>
      <c r="DS634" s="16">
        <f>PRODUCT(Таблица1[[#This Row],[РЕЙТИНГ НТЛ]:[РЕГ НТЛ]])</f>
        <v>0</v>
      </c>
      <c r="DT634" s="67">
        <f>SUM(Таблица1[[#This Row],[РЕЙТИНГ DPT]:[РЕЙТИНГ НТЛ]])</f>
        <v>3</v>
      </c>
    </row>
    <row r="635" spans="1:124" x14ac:dyDescent="0.25">
      <c r="A635" s="13">
        <v>6</v>
      </c>
      <c r="B635" s="14" t="s">
        <v>239</v>
      </c>
      <c r="C635" s="14" t="s">
        <v>102</v>
      </c>
      <c r="D635" s="14" t="s">
        <v>103</v>
      </c>
      <c r="E635" s="14"/>
      <c r="F635" s="14"/>
      <c r="G635" s="14"/>
      <c r="H635" s="14">
        <v>2</v>
      </c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  <c r="DK635" s="14"/>
      <c r="DL635" s="14"/>
      <c r="DM635" s="14"/>
      <c r="DN635" s="14"/>
      <c r="DO635" s="14"/>
      <c r="DP635" s="55">
        <v>2</v>
      </c>
      <c r="DQ635" s="63">
        <v>0</v>
      </c>
      <c r="DR635" s="16">
        <v>1</v>
      </c>
      <c r="DS635" s="16">
        <f>PRODUCT(Таблица1[[#This Row],[РЕЙТИНГ НТЛ]:[РЕГ НТЛ]])</f>
        <v>0</v>
      </c>
      <c r="DT635" s="67">
        <f>SUM(Таблица1[[#This Row],[РЕЙТИНГ DPT]:[РЕЙТИНГ НТЛ]])</f>
        <v>2</v>
      </c>
    </row>
    <row r="636" spans="1:124" x14ac:dyDescent="0.25">
      <c r="A636" s="13">
        <v>45</v>
      </c>
      <c r="B636" s="14" t="s">
        <v>240</v>
      </c>
      <c r="C636" s="14" t="s">
        <v>104</v>
      </c>
      <c r="D636" s="14" t="s">
        <v>105</v>
      </c>
      <c r="E636" s="14"/>
      <c r="F636" s="14"/>
      <c r="G636" s="14"/>
      <c r="H636" s="14">
        <v>3</v>
      </c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  <c r="DK636" s="14"/>
      <c r="DL636" s="14"/>
      <c r="DM636" s="14"/>
      <c r="DN636" s="14"/>
      <c r="DO636" s="14"/>
      <c r="DP636" s="55">
        <v>2</v>
      </c>
      <c r="DQ636" s="63">
        <v>0</v>
      </c>
      <c r="DR636" s="16">
        <v>1</v>
      </c>
      <c r="DS636" s="16">
        <f>PRODUCT(Таблица1[[#This Row],[РЕЙТИНГ НТЛ]:[РЕГ НТЛ]])</f>
        <v>0</v>
      </c>
      <c r="DT636" s="67">
        <f>SUM(Таблица1[[#This Row],[РЕЙТИНГ DPT]:[РЕЙТИНГ НТЛ]])</f>
        <v>2</v>
      </c>
    </row>
    <row r="637" spans="1:124" x14ac:dyDescent="0.25">
      <c r="A637" s="13">
        <v>8</v>
      </c>
      <c r="B637" s="14" t="s">
        <v>241</v>
      </c>
      <c r="C637" s="14" t="s">
        <v>106</v>
      </c>
      <c r="D637" s="14" t="s">
        <v>108</v>
      </c>
      <c r="E637" s="14"/>
      <c r="F637" s="14"/>
      <c r="G637" s="14"/>
      <c r="H637" s="14">
        <v>4</v>
      </c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  <c r="DK637" s="14"/>
      <c r="DL637" s="14"/>
      <c r="DM637" s="14"/>
      <c r="DN637" s="14"/>
      <c r="DO637" s="14"/>
      <c r="DP637" s="55">
        <v>1</v>
      </c>
      <c r="DQ637" s="63">
        <v>0</v>
      </c>
      <c r="DR637" s="16">
        <v>0</v>
      </c>
      <c r="DS637" s="16">
        <f>PRODUCT(Таблица1[[#This Row],[РЕЙТИНГ НТЛ]:[РЕГ НТЛ]])</f>
        <v>0</v>
      </c>
      <c r="DT637" s="67">
        <f>SUM(Таблица1[[#This Row],[РЕЙТИНГ DPT]:[РЕЙТИНГ НТЛ]])</f>
        <v>1</v>
      </c>
    </row>
    <row r="638" spans="1:124" x14ac:dyDescent="0.25">
      <c r="A638" s="13">
        <v>2</v>
      </c>
      <c r="B638" s="14" t="s">
        <v>242</v>
      </c>
      <c r="C638" s="14" t="s">
        <v>104</v>
      </c>
      <c r="D638" s="14" t="s">
        <v>105</v>
      </c>
      <c r="E638" s="14"/>
      <c r="F638" s="14"/>
      <c r="G638" s="14"/>
      <c r="H638" s="14">
        <v>5</v>
      </c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  <c r="DK638" s="14"/>
      <c r="DL638" s="14"/>
      <c r="DM638" s="14"/>
      <c r="DN638" s="14"/>
      <c r="DO638" s="14"/>
      <c r="DP638" s="55">
        <v>1</v>
      </c>
      <c r="DQ638" s="63">
        <v>0</v>
      </c>
      <c r="DR638" s="16">
        <v>1</v>
      </c>
      <c r="DS638" s="16">
        <f>PRODUCT(Таблица1[[#This Row],[РЕЙТИНГ НТЛ]:[РЕГ НТЛ]])</f>
        <v>0</v>
      </c>
      <c r="DT638" s="67">
        <f>SUM(Таблица1[[#This Row],[РЕЙТИНГ DPT]:[РЕЙТИНГ НТЛ]])</f>
        <v>1</v>
      </c>
    </row>
    <row r="639" spans="1:124" x14ac:dyDescent="0.25">
      <c r="A639" s="21">
        <v>61</v>
      </c>
      <c r="B639" s="18" t="s">
        <v>243</v>
      </c>
      <c r="C639" s="14" t="s">
        <v>104</v>
      </c>
      <c r="D639" s="18" t="s">
        <v>105</v>
      </c>
      <c r="E639" s="18"/>
      <c r="F639" s="18"/>
      <c r="G639" s="18"/>
      <c r="H639" s="18">
        <v>6</v>
      </c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  <c r="BS639" s="18"/>
      <c r="BT639" s="18"/>
      <c r="BU639" s="18"/>
      <c r="BV639" s="18"/>
      <c r="BW639" s="18"/>
      <c r="BX639" s="18"/>
      <c r="BY639" s="18"/>
      <c r="BZ639" s="18"/>
      <c r="CA639" s="18"/>
      <c r="CB639" s="18"/>
      <c r="CC639" s="18"/>
      <c r="CD639" s="18"/>
      <c r="CE639" s="18"/>
      <c r="CF639" s="18"/>
      <c r="CG639" s="18"/>
      <c r="CH639" s="18"/>
      <c r="CI639" s="18"/>
      <c r="CJ639" s="18"/>
      <c r="CK639" s="18"/>
      <c r="CL639" s="18"/>
      <c r="CM639" s="18"/>
      <c r="CN639" s="18"/>
      <c r="CO639" s="18"/>
      <c r="CP639" s="18"/>
      <c r="CQ639" s="18"/>
      <c r="CR639" s="18"/>
      <c r="CS639" s="18"/>
      <c r="CT639" s="18"/>
      <c r="CU639" s="18"/>
      <c r="CV639" s="18"/>
      <c r="CW639" s="18"/>
      <c r="CX639" s="18"/>
      <c r="CY639" s="18"/>
      <c r="CZ639" s="18"/>
      <c r="DA639" s="18"/>
      <c r="DB639" s="18"/>
      <c r="DC639" s="18"/>
      <c r="DD639" s="18"/>
      <c r="DE639" s="18"/>
      <c r="DF639" s="18"/>
      <c r="DG639" s="18"/>
      <c r="DH639" s="18"/>
      <c r="DI639" s="18"/>
      <c r="DJ639" s="18"/>
      <c r="DK639" s="18"/>
      <c r="DL639" s="18"/>
      <c r="DM639" s="18"/>
      <c r="DN639" s="18"/>
      <c r="DO639" s="18"/>
      <c r="DP639" s="52">
        <v>1</v>
      </c>
      <c r="DQ639" s="63">
        <v>0</v>
      </c>
      <c r="DR639" s="16">
        <v>1</v>
      </c>
      <c r="DS639" s="19">
        <f>PRODUCT(Таблица1[[#This Row],[РЕЙТИНГ НТЛ]:[РЕГ НТЛ]])</f>
        <v>0</v>
      </c>
      <c r="DT639" s="67">
        <f>SUM(Таблица1[[#This Row],[РЕЙТИНГ DPT]:[РЕЙТИНГ НТЛ]])</f>
        <v>1</v>
      </c>
    </row>
    <row r="640" spans="1:124" x14ac:dyDescent="0.25">
      <c r="A640" s="13">
        <v>3</v>
      </c>
      <c r="B640" s="14" t="s">
        <v>244</v>
      </c>
      <c r="C640" s="14" t="s">
        <v>153</v>
      </c>
      <c r="D640" s="14" t="s">
        <v>145</v>
      </c>
      <c r="E640" s="14"/>
      <c r="F640" s="14"/>
      <c r="G640" s="14"/>
      <c r="H640" s="14">
        <v>7</v>
      </c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  <c r="DK640" s="14"/>
      <c r="DL640" s="14"/>
      <c r="DM640" s="14"/>
      <c r="DN640" s="14"/>
      <c r="DO640" s="14"/>
      <c r="DP640" s="53">
        <v>0</v>
      </c>
      <c r="DQ640" s="63">
        <v>0</v>
      </c>
      <c r="DR640" s="16">
        <v>0</v>
      </c>
      <c r="DS640" s="41">
        <f>PRODUCT(Таблица1[[#This Row],[РЕЙТИНГ НТЛ]:[РЕГ НТЛ]])</f>
        <v>0</v>
      </c>
      <c r="DT640" s="71">
        <f>SUM(Таблица1[[#This Row],[РЕЙТИНГ DPT]:[РЕЙТИНГ НТЛ]])</f>
        <v>0</v>
      </c>
    </row>
    <row r="641" spans="1:124" x14ac:dyDescent="0.25">
      <c r="A641" s="21">
        <v>65</v>
      </c>
      <c r="B641" s="18" t="s">
        <v>228</v>
      </c>
      <c r="C641" s="14" t="s">
        <v>102</v>
      </c>
      <c r="D641" s="18" t="s">
        <v>103</v>
      </c>
      <c r="E641" s="18"/>
      <c r="F641" s="18"/>
      <c r="G641" s="18">
        <v>1</v>
      </c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  <c r="BS641" s="18"/>
      <c r="BT641" s="18"/>
      <c r="BU641" s="18"/>
      <c r="BV641" s="18"/>
      <c r="BW641" s="18"/>
      <c r="BX641" s="18"/>
      <c r="BY641" s="18"/>
      <c r="BZ641" s="18"/>
      <c r="CA641" s="18"/>
      <c r="CB641" s="18"/>
      <c r="CC641" s="18"/>
      <c r="CD641" s="18"/>
      <c r="CE641" s="18"/>
      <c r="CF641" s="18"/>
      <c r="CG641" s="18"/>
      <c r="CH641" s="18"/>
      <c r="CI641" s="18"/>
      <c r="CJ641" s="18"/>
      <c r="CK641" s="18"/>
      <c r="CL641" s="18"/>
      <c r="CM641" s="18"/>
      <c r="CN641" s="18"/>
      <c r="CO641" s="18"/>
      <c r="CP641" s="18"/>
      <c r="CQ641" s="18"/>
      <c r="CR641" s="18"/>
      <c r="CS641" s="18"/>
      <c r="CT641" s="18"/>
      <c r="CU641" s="18"/>
      <c r="CV641" s="18"/>
      <c r="CW641" s="18"/>
      <c r="CX641" s="18"/>
      <c r="CY641" s="18"/>
      <c r="CZ641" s="18"/>
      <c r="DA641" s="18"/>
      <c r="DB641" s="18"/>
      <c r="DC641" s="18"/>
      <c r="DD641" s="18"/>
      <c r="DE641" s="18"/>
      <c r="DF641" s="18"/>
      <c r="DG641" s="18"/>
      <c r="DH641" s="18"/>
      <c r="DI641" s="18"/>
      <c r="DJ641" s="18"/>
      <c r="DK641" s="18"/>
      <c r="DL641" s="18"/>
      <c r="DM641" s="18"/>
      <c r="DN641" s="18"/>
      <c r="DO641" s="18"/>
      <c r="DP641" s="52">
        <v>3</v>
      </c>
      <c r="DQ641" s="63">
        <v>0</v>
      </c>
      <c r="DR641" s="16">
        <v>1</v>
      </c>
      <c r="DS641" s="19">
        <f>PRODUCT(Таблица1[[#This Row],[РЕЙТИНГ НТЛ]:[РЕГ НТЛ]])</f>
        <v>0</v>
      </c>
      <c r="DT641" s="67">
        <f>SUM(Таблица1[[#This Row],[РЕЙТИНГ DPT]:[РЕЙТИНГ НТЛ]])</f>
        <v>3</v>
      </c>
    </row>
    <row r="642" spans="1:124" x14ac:dyDescent="0.25">
      <c r="A642" s="13">
        <v>11</v>
      </c>
      <c r="B642" s="14" t="s">
        <v>229</v>
      </c>
      <c r="C642" s="14" t="s">
        <v>156</v>
      </c>
      <c r="D642" s="14" t="s">
        <v>141</v>
      </c>
      <c r="E642" s="14"/>
      <c r="F642" s="14"/>
      <c r="G642" s="14">
        <v>2</v>
      </c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  <c r="DK642" s="14"/>
      <c r="DL642" s="14"/>
      <c r="DM642" s="14"/>
      <c r="DN642" s="14"/>
      <c r="DO642" s="14"/>
      <c r="DP642" s="52">
        <v>2</v>
      </c>
      <c r="DQ642" s="63">
        <v>0</v>
      </c>
      <c r="DR642" s="16">
        <v>0</v>
      </c>
      <c r="DS642" s="16">
        <f>PRODUCT(Таблица1[[#This Row],[РЕЙТИНГ НТЛ]:[РЕГ НТЛ]])</f>
        <v>0</v>
      </c>
      <c r="DT642" s="67">
        <f>SUM(Таблица1[[#This Row],[РЕЙТИНГ DPT]:[РЕЙТИНГ НТЛ]])</f>
        <v>2</v>
      </c>
    </row>
    <row r="643" spans="1:124" x14ac:dyDescent="0.25">
      <c r="A643" s="13">
        <v>43</v>
      </c>
      <c r="B643" s="14" t="s">
        <v>236</v>
      </c>
      <c r="C643" s="14" t="s">
        <v>104</v>
      </c>
      <c r="D643" s="14" t="s">
        <v>105</v>
      </c>
      <c r="E643" s="14"/>
      <c r="F643" s="14"/>
      <c r="G643" s="14">
        <v>3</v>
      </c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  <c r="DK643" s="14"/>
      <c r="DL643" s="14"/>
      <c r="DM643" s="14"/>
      <c r="DN643" s="14"/>
      <c r="DO643" s="14"/>
      <c r="DP643" s="52">
        <v>2</v>
      </c>
      <c r="DQ643" s="63">
        <v>0</v>
      </c>
      <c r="DR643" s="16">
        <v>1</v>
      </c>
      <c r="DS643" s="16">
        <f>PRODUCT(Таблица1[[#This Row],[РЕЙТИНГ НТЛ]:[РЕГ НТЛ]])</f>
        <v>0</v>
      </c>
      <c r="DT643" s="67">
        <f>SUM(Таблица1[[#This Row],[РЕЙТИНГ DPT]:[РЕЙТИНГ НТЛ]])</f>
        <v>2</v>
      </c>
    </row>
    <row r="644" spans="1:124" x14ac:dyDescent="0.25">
      <c r="A644" s="13">
        <v>13</v>
      </c>
      <c r="B644" s="14" t="s">
        <v>237</v>
      </c>
      <c r="C644" s="14" t="s">
        <v>102</v>
      </c>
      <c r="D644" s="14" t="s">
        <v>103</v>
      </c>
      <c r="E644" s="14"/>
      <c r="F644" s="14"/>
      <c r="G644" s="14">
        <v>4</v>
      </c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  <c r="DK644" s="14"/>
      <c r="DL644" s="14"/>
      <c r="DM644" s="14"/>
      <c r="DN644" s="14"/>
      <c r="DO644" s="14"/>
      <c r="DP644" s="52">
        <v>1</v>
      </c>
      <c r="DQ644" s="63">
        <v>0</v>
      </c>
      <c r="DR644" s="16">
        <v>1</v>
      </c>
      <c r="DS644" s="16">
        <f>PRODUCT(Таблица1[[#This Row],[РЕЙТИНГ НТЛ]:[РЕГ НТЛ]])</f>
        <v>0</v>
      </c>
      <c r="DT644" s="67">
        <f>SUM(Таблица1[[#This Row],[РЕЙТИНГ DPT]:[РЕЙТИНГ НТЛ]])</f>
        <v>1</v>
      </c>
    </row>
    <row r="645" spans="1:124" x14ac:dyDescent="0.25">
      <c r="A645" s="13">
        <v>7</v>
      </c>
      <c r="B645" s="14" t="s">
        <v>235</v>
      </c>
      <c r="C645" s="14" t="s">
        <v>106</v>
      </c>
      <c r="D645" s="14" t="s">
        <v>114</v>
      </c>
      <c r="E645" s="14"/>
      <c r="F645" s="14"/>
      <c r="G645" s="14">
        <v>5</v>
      </c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  <c r="DK645" s="14"/>
      <c r="DL645" s="14"/>
      <c r="DM645" s="14"/>
      <c r="DN645" s="14"/>
      <c r="DO645" s="14"/>
      <c r="DP645" s="52">
        <v>1</v>
      </c>
      <c r="DQ645" s="63">
        <v>0</v>
      </c>
      <c r="DR645" s="16">
        <v>1</v>
      </c>
      <c r="DS645" s="16">
        <f>PRODUCT(Таблица1[[#This Row],[РЕЙТИНГ НТЛ]:[РЕГ НТЛ]])</f>
        <v>0</v>
      </c>
      <c r="DT645" s="67">
        <f>SUM(Таблица1[[#This Row],[РЕЙТИНГ DPT]:[РЕЙТИНГ НТЛ]])</f>
        <v>1</v>
      </c>
    </row>
    <row r="646" spans="1:124" x14ac:dyDescent="0.25">
      <c r="A646" s="13">
        <v>65</v>
      </c>
      <c r="B646" s="14" t="s">
        <v>228</v>
      </c>
      <c r="C646" s="14" t="s">
        <v>102</v>
      </c>
      <c r="D646" s="14" t="s">
        <v>103</v>
      </c>
      <c r="E646" s="14"/>
      <c r="F646" s="14">
        <v>1</v>
      </c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  <c r="DK646" s="14"/>
      <c r="DL646" s="14"/>
      <c r="DM646" s="14"/>
      <c r="DN646" s="14"/>
      <c r="DO646" s="14"/>
      <c r="DP646" s="52">
        <v>3</v>
      </c>
      <c r="DQ646" s="63">
        <v>0</v>
      </c>
      <c r="DR646" s="16">
        <v>1</v>
      </c>
      <c r="DS646" s="16">
        <f>PRODUCT(Таблица1[[#This Row],[РЕЙТИНГ НТЛ]:[РЕГ НТЛ]])</f>
        <v>0</v>
      </c>
      <c r="DT646" s="67">
        <f>SUM(Таблица1[[#This Row],[РЕЙТИНГ DPT]:[РЕЙТИНГ НТЛ]])</f>
        <v>3</v>
      </c>
    </row>
    <row r="647" spans="1:124" x14ac:dyDescent="0.25">
      <c r="A647" s="21">
        <v>11</v>
      </c>
      <c r="B647" s="18" t="s">
        <v>229</v>
      </c>
      <c r="C647" s="14" t="s">
        <v>156</v>
      </c>
      <c r="D647" s="18" t="s">
        <v>141</v>
      </c>
      <c r="E647" s="18"/>
      <c r="F647" s="18">
        <v>2</v>
      </c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  <c r="BP647" s="18"/>
      <c r="BQ647" s="18"/>
      <c r="BR647" s="18"/>
      <c r="BS647" s="18"/>
      <c r="BT647" s="18"/>
      <c r="BU647" s="18"/>
      <c r="BV647" s="18"/>
      <c r="BW647" s="18"/>
      <c r="BX647" s="18"/>
      <c r="BY647" s="18"/>
      <c r="BZ647" s="18"/>
      <c r="CA647" s="18"/>
      <c r="CB647" s="18"/>
      <c r="CC647" s="18"/>
      <c r="CD647" s="18"/>
      <c r="CE647" s="18"/>
      <c r="CF647" s="18"/>
      <c r="CG647" s="18"/>
      <c r="CH647" s="18"/>
      <c r="CI647" s="18"/>
      <c r="CJ647" s="18"/>
      <c r="CK647" s="18"/>
      <c r="CL647" s="18"/>
      <c r="CM647" s="18"/>
      <c r="CN647" s="18"/>
      <c r="CO647" s="18"/>
      <c r="CP647" s="18"/>
      <c r="CQ647" s="18"/>
      <c r="CR647" s="18"/>
      <c r="CS647" s="18"/>
      <c r="CT647" s="18"/>
      <c r="CU647" s="18"/>
      <c r="CV647" s="18"/>
      <c r="CW647" s="18"/>
      <c r="CX647" s="18"/>
      <c r="CY647" s="18"/>
      <c r="CZ647" s="18"/>
      <c r="DA647" s="18"/>
      <c r="DB647" s="18"/>
      <c r="DC647" s="18"/>
      <c r="DD647" s="18"/>
      <c r="DE647" s="18"/>
      <c r="DF647" s="18"/>
      <c r="DG647" s="18"/>
      <c r="DH647" s="18"/>
      <c r="DI647" s="18"/>
      <c r="DJ647" s="18"/>
      <c r="DK647" s="18"/>
      <c r="DL647" s="18"/>
      <c r="DM647" s="18"/>
      <c r="DN647" s="18"/>
      <c r="DO647" s="18"/>
      <c r="DP647" s="52">
        <v>2</v>
      </c>
      <c r="DQ647" s="63">
        <v>0</v>
      </c>
      <c r="DR647" s="16">
        <v>0</v>
      </c>
      <c r="DS647" s="19">
        <f>PRODUCT(Таблица1[[#This Row],[РЕЙТИНГ НТЛ]:[РЕГ НТЛ]])</f>
        <v>0</v>
      </c>
      <c r="DT647" s="67">
        <f>SUM(Таблица1[[#This Row],[РЕЙТИНГ DPT]:[РЕЙТИНГ НТЛ]])</f>
        <v>2</v>
      </c>
    </row>
    <row r="648" spans="1:124" x14ac:dyDescent="0.25">
      <c r="A648" s="13">
        <v>34</v>
      </c>
      <c r="B648" s="14" t="s">
        <v>230</v>
      </c>
      <c r="C648" s="14" t="s">
        <v>156</v>
      </c>
      <c r="D648" s="14" t="s">
        <v>141</v>
      </c>
      <c r="E648" s="14"/>
      <c r="F648" s="14">
        <v>3</v>
      </c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  <c r="DK648" s="14"/>
      <c r="DL648" s="14"/>
      <c r="DM648" s="14"/>
      <c r="DN648" s="14"/>
      <c r="DO648" s="14"/>
      <c r="DP648" s="52">
        <v>2</v>
      </c>
      <c r="DQ648" s="63">
        <v>0</v>
      </c>
      <c r="DR648" s="16">
        <v>0</v>
      </c>
      <c r="DS648" s="16">
        <f>PRODUCT(Таблица1[[#This Row],[РЕЙТИНГ НТЛ]:[РЕГ НТЛ]])</f>
        <v>0</v>
      </c>
      <c r="DT648" s="67">
        <f>SUM(Таблица1[[#This Row],[РЕЙТИНГ DPT]:[РЕЙТИНГ НТЛ]])</f>
        <v>2</v>
      </c>
    </row>
    <row r="649" spans="1:124" x14ac:dyDescent="0.25">
      <c r="A649" s="21">
        <v>71</v>
      </c>
      <c r="B649" s="18" t="s">
        <v>231</v>
      </c>
      <c r="C649" s="14" t="s">
        <v>106</v>
      </c>
      <c r="D649" s="18" t="s">
        <v>120</v>
      </c>
      <c r="E649" s="18"/>
      <c r="F649" s="18">
        <v>4</v>
      </c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  <c r="BP649" s="18"/>
      <c r="BQ649" s="18"/>
      <c r="BR649" s="18"/>
      <c r="BS649" s="18"/>
      <c r="BT649" s="18"/>
      <c r="BU649" s="18"/>
      <c r="BV649" s="18"/>
      <c r="BW649" s="18"/>
      <c r="BX649" s="18"/>
      <c r="BY649" s="18"/>
      <c r="BZ649" s="18"/>
      <c r="CA649" s="18"/>
      <c r="CB649" s="18"/>
      <c r="CC649" s="18"/>
      <c r="CD649" s="18"/>
      <c r="CE649" s="18"/>
      <c r="CF649" s="18"/>
      <c r="CG649" s="18"/>
      <c r="CH649" s="18"/>
      <c r="CI649" s="18"/>
      <c r="CJ649" s="18"/>
      <c r="CK649" s="18"/>
      <c r="CL649" s="18"/>
      <c r="CM649" s="18"/>
      <c r="CN649" s="18"/>
      <c r="CO649" s="18"/>
      <c r="CP649" s="18"/>
      <c r="CQ649" s="18"/>
      <c r="CR649" s="18"/>
      <c r="CS649" s="18"/>
      <c r="CT649" s="18"/>
      <c r="CU649" s="18"/>
      <c r="CV649" s="18"/>
      <c r="CW649" s="18"/>
      <c r="CX649" s="18"/>
      <c r="CY649" s="18"/>
      <c r="CZ649" s="18"/>
      <c r="DA649" s="18"/>
      <c r="DB649" s="18"/>
      <c r="DC649" s="18"/>
      <c r="DD649" s="18"/>
      <c r="DE649" s="18"/>
      <c r="DF649" s="18"/>
      <c r="DG649" s="18"/>
      <c r="DH649" s="18"/>
      <c r="DI649" s="18"/>
      <c r="DJ649" s="18"/>
      <c r="DK649" s="18"/>
      <c r="DL649" s="18"/>
      <c r="DM649" s="18"/>
      <c r="DN649" s="18"/>
      <c r="DO649" s="18"/>
      <c r="DP649" s="52">
        <v>1</v>
      </c>
      <c r="DQ649" s="63">
        <v>0</v>
      </c>
      <c r="DR649" s="19">
        <v>1</v>
      </c>
      <c r="DS649" s="19">
        <f>PRODUCT(Таблица1[[#This Row],[РЕЙТИНГ НТЛ]:[РЕГ НТЛ]])</f>
        <v>0</v>
      </c>
      <c r="DT649" s="67">
        <f>SUM(Таблица1[[#This Row],[РЕЙТИНГ DPT]:[РЕЙТИНГ НТЛ]])</f>
        <v>1</v>
      </c>
    </row>
    <row r="650" spans="1:124" x14ac:dyDescent="0.25">
      <c r="A650" s="13">
        <v>234</v>
      </c>
      <c r="B650" s="14" t="s">
        <v>232</v>
      </c>
      <c r="C650" s="14" t="s">
        <v>106</v>
      </c>
      <c r="D650" s="14" t="s">
        <v>119</v>
      </c>
      <c r="E650" s="14"/>
      <c r="F650" s="14">
        <v>5</v>
      </c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  <c r="DK650" s="14"/>
      <c r="DL650" s="14"/>
      <c r="DM650" s="14"/>
      <c r="DN650" s="14"/>
      <c r="DO650" s="14"/>
      <c r="DP650" s="52">
        <v>1</v>
      </c>
      <c r="DQ650" s="63">
        <v>0</v>
      </c>
      <c r="DR650" s="19">
        <v>1</v>
      </c>
      <c r="DS650" s="16">
        <f>PRODUCT(Таблица1[[#This Row],[РЕЙТИНГ НТЛ]:[РЕГ НТЛ]])</f>
        <v>0</v>
      </c>
      <c r="DT650" s="67">
        <f>SUM(Таблица1[[#This Row],[РЕЙТИНГ DPT]:[РЕЙТИНГ НТЛ]])</f>
        <v>1</v>
      </c>
    </row>
    <row r="651" spans="1:124" x14ac:dyDescent="0.25">
      <c r="A651" s="13">
        <v>69</v>
      </c>
      <c r="B651" s="14" t="s">
        <v>233</v>
      </c>
      <c r="C651" s="14" t="s">
        <v>156</v>
      </c>
      <c r="D651" s="14" t="s">
        <v>141</v>
      </c>
      <c r="E651" s="14"/>
      <c r="F651" s="14">
        <v>6</v>
      </c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  <c r="DK651" s="14"/>
      <c r="DL651" s="14"/>
      <c r="DM651" s="14"/>
      <c r="DN651" s="14"/>
      <c r="DO651" s="14"/>
      <c r="DP651" s="52">
        <v>1</v>
      </c>
      <c r="DQ651" s="63">
        <v>0</v>
      </c>
      <c r="DR651" s="19">
        <v>0</v>
      </c>
      <c r="DS651" s="16">
        <f>PRODUCT(Таблица1[[#This Row],[РЕЙТИНГ НТЛ]:[РЕГ НТЛ]])</f>
        <v>0</v>
      </c>
      <c r="DT651" s="67">
        <f>SUM(Таблица1[[#This Row],[РЕЙТИНГ DPT]:[РЕЙТИНГ НТЛ]])</f>
        <v>1</v>
      </c>
    </row>
    <row r="652" spans="1:124" x14ac:dyDescent="0.25">
      <c r="A652" s="21">
        <v>228</v>
      </c>
      <c r="B652" s="18" t="s">
        <v>234</v>
      </c>
      <c r="C652" s="14" t="s">
        <v>106</v>
      </c>
      <c r="D652" s="18" t="s">
        <v>119</v>
      </c>
      <c r="E652" s="18"/>
      <c r="F652" s="18">
        <v>7</v>
      </c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8"/>
      <c r="BQ652" s="18"/>
      <c r="BR652" s="18"/>
      <c r="BS652" s="18"/>
      <c r="BT652" s="18"/>
      <c r="BU652" s="18"/>
      <c r="BV652" s="18"/>
      <c r="BW652" s="18"/>
      <c r="BX652" s="18"/>
      <c r="BY652" s="18"/>
      <c r="BZ652" s="18"/>
      <c r="CA652" s="18"/>
      <c r="CB652" s="18"/>
      <c r="CC652" s="18"/>
      <c r="CD652" s="18"/>
      <c r="CE652" s="18"/>
      <c r="CF652" s="18"/>
      <c r="CG652" s="18"/>
      <c r="CH652" s="18"/>
      <c r="CI652" s="18"/>
      <c r="CJ652" s="18"/>
      <c r="CK652" s="18"/>
      <c r="CL652" s="18"/>
      <c r="CM652" s="18"/>
      <c r="CN652" s="18"/>
      <c r="CO652" s="18"/>
      <c r="CP652" s="18"/>
      <c r="CQ652" s="18"/>
      <c r="CR652" s="18"/>
      <c r="CS652" s="18"/>
      <c r="CT652" s="18"/>
      <c r="CU652" s="18"/>
      <c r="CV652" s="18"/>
      <c r="CW652" s="18"/>
      <c r="CX652" s="18"/>
      <c r="CY652" s="18"/>
      <c r="CZ652" s="18"/>
      <c r="DA652" s="18"/>
      <c r="DB652" s="18"/>
      <c r="DC652" s="18"/>
      <c r="DD652" s="18"/>
      <c r="DE652" s="18"/>
      <c r="DF652" s="18"/>
      <c r="DG652" s="18"/>
      <c r="DH652" s="18"/>
      <c r="DI652" s="18"/>
      <c r="DJ652" s="18"/>
      <c r="DK652" s="18"/>
      <c r="DL652" s="18"/>
      <c r="DM652" s="18"/>
      <c r="DN652" s="18"/>
      <c r="DO652" s="18"/>
      <c r="DP652" s="53">
        <v>0</v>
      </c>
      <c r="DQ652" s="63">
        <v>0</v>
      </c>
      <c r="DR652" s="19">
        <v>1</v>
      </c>
      <c r="DS652" s="42">
        <f>PRODUCT(Таблица1[[#This Row],[РЕЙТИНГ НТЛ]:[РЕГ НТЛ]])</f>
        <v>0</v>
      </c>
      <c r="DT652" s="71">
        <f>SUM(Таблица1[[#This Row],[РЕЙТИНГ DPT]:[РЕЙТИНГ НТЛ]])</f>
        <v>0</v>
      </c>
    </row>
    <row r="653" spans="1:124" x14ac:dyDescent="0.25">
      <c r="A653" s="13">
        <v>7</v>
      </c>
      <c r="B653" s="14" t="s">
        <v>235</v>
      </c>
      <c r="C653" s="14" t="s">
        <v>106</v>
      </c>
      <c r="D653" s="14" t="s">
        <v>114</v>
      </c>
      <c r="E653" s="14"/>
      <c r="F653" s="14">
        <v>8</v>
      </c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  <c r="DK653" s="14"/>
      <c r="DL653" s="14"/>
      <c r="DM653" s="14"/>
      <c r="DN653" s="14"/>
      <c r="DO653" s="14"/>
      <c r="DP653" s="53">
        <v>0</v>
      </c>
      <c r="DQ653" s="63">
        <v>0</v>
      </c>
      <c r="DR653" s="19">
        <v>1</v>
      </c>
      <c r="DS653" s="41">
        <f>PRODUCT(Таблица1[[#This Row],[РЕЙТИНГ НТЛ]:[РЕГ НТЛ]])</f>
        <v>0</v>
      </c>
      <c r="DT653" s="71">
        <f>SUM(Таблица1[[#This Row],[РЕЙТИНГ DPT]:[РЕЙТИНГ НТЛ]])</f>
        <v>0</v>
      </c>
    </row>
    <row r="654" spans="1:124" x14ac:dyDescent="0.25">
      <c r="A654" s="13">
        <v>240</v>
      </c>
      <c r="B654" s="14" t="s">
        <v>311</v>
      </c>
      <c r="C654" s="14" t="s">
        <v>127</v>
      </c>
      <c r="D654" s="14" t="s">
        <v>168</v>
      </c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7">
        <v>8.6</v>
      </c>
      <c r="S654" s="17">
        <v>9.6</v>
      </c>
      <c r="T654" s="17">
        <v>9.4</v>
      </c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  <c r="DC654" s="14"/>
      <c r="DD654" s="14"/>
      <c r="DE654" s="14"/>
      <c r="DF654" s="14"/>
      <c r="DG654" s="14"/>
      <c r="DH654" s="14"/>
      <c r="DI654" s="14"/>
      <c r="DJ654" s="14"/>
      <c r="DK654" s="14"/>
      <c r="DL654" s="14"/>
      <c r="DM654" s="14"/>
      <c r="DN654" s="14"/>
      <c r="DO654" s="14"/>
      <c r="DP654" s="53">
        <v>0</v>
      </c>
      <c r="DQ654" s="63">
        <v>0</v>
      </c>
      <c r="DR654" s="19">
        <v>0</v>
      </c>
      <c r="DS654" s="41">
        <f>PRODUCT(Таблица1[[#This Row],[РЕЙТИНГ НТЛ]:[РЕГ НТЛ]])</f>
        <v>0</v>
      </c>
      <c r="DT654" s="71">
        <f>SUM(Таблица1[[#This Row],[РЕЙТИНГ DPT]:[РЕЙТИНГ НТЛ]])</f>
        <v>0</v>
      </c>
    </row>
    <row r="655" spans="1:124" x14ac:dyDescent="0.25">
      <c r="A655" s="13">
        <v>53</v>
      </c>
      <c r="B655" s="14" t="s">
        <v>286</v>
      </c>
      <c r="C655" s="14" t="s">
        <v>127</v>
      </c>
      <c r="D655" s="14" t="s">
        <v>168</v>
      </c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7">
        <v>8.4</v>
      </c>
      <c r="S655" s="17">
        <v>8.8000000000000007</v>
      </c>
      <c r="T655" s="17">
        <v>8.8000000000000007</v>
      </c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  <c r="DC655" s="14"/>
      <c r="DD655" s="14"/>
      <c r="DE655" s="14"/>
      <c r="DF655" s="14"/>
      <c r="DG655" s="14"/>
      <c r="DH655" s="14"/>
      <c r="DI655" s="14"/>
      <c r="DJ655" s="14"/>
      <c r="DK655" s="14"/>
      <c r="DL655" s="14"/>
      <c r="DM655" s="14"/>
      <c r="DN655" s="14"/>
      <c r="DO655" s="14"/>
      <c r="DP655" s="53">
        <v>0</v>
      </c>
      <c r="DQ655" s="63">
        <v>0</v>
      </c>
      <c r="DR655" s="19">
        <v>0</v>
      </c>
      <c r="DS655" s="41">
        <f>PRODUCT(Таблица1[[#This Row],[РЕЙТИНГ НТЛ]:[РЕГ НТЛ]])</f>
        <v>0</v>
      </c>
      <c r="DT655" s="71">
        <f>SUM(Таблица1[[#This Row],[РЕЙТИНГ DPT]:[РЕЙТИНГ НТЛ]])</f>
        <v>0</v>
      </c>
    </row>
    <row r="656" spans="1:124" x14ac:dyDescent="0.25">
      <c r="A656" s="13">
        <v>73</v>
      </c>
      <c r="B656" s="14" t="s">
        <v>298</v>
      </c>
      <c r="C656" s="14" t="s">
        <v>127</v>
      </c>
      <c r="D656" s="14" t="s">
        <v>168</v>
      </c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7">
        <v>9.1999999999999993</v>
      </c>
      <c r="S656" s="17">
        <v>9.8000000000000007</v>
      </c>
      <c r="T656" s="17">
        <v>9.8000000000000007</v>
      </c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  <c r="DC656" s="14"/>
      <c r="DD656" s="14"/>
      <c r="DE656" s="14"/>
      <c r="DF656" s="14"/>
      <c r="DG656" s="14"/>
      <c r="DH656" s="14"/>
      <c r="DI656" s="14"/>
      <c r="DJ656" s="14"/>
      <c r="DK656" s="14"/>
      <c r="DL656" s="14"/>
      <c r="DM656" s="14"/>
      <c r="DN656" s="14"/>
      <c r="DO656" s="14"/>
      <c r="DP656" s="53">
        <v>0</v>
      </c>
      <c r="DQ656" s="63">
        <v>0</v>
      </c>
      <c r="DR656" s="19">
        <v>0</v>
      </c>
      <c r="DS656" s="41">
        <f>PRODUCT(Таблица1[[#This Row],[РЕЙТИНГ НТЛ]:[РЕГ НТЛ]])</f>
        <v>0</v>
      </c>
      <c r="DT656" s="71">
        <f>SUM(Таблица1[[#This Row],[РЕЙТИНГ DPT]:[РЕЙТИНГ НТЛ]])</f>
        <v>0</v>
      </c>
    </row>
    <row r="657" spans="1:124" x14ac:dyDescent="0.25">
      <c r="A657" s="29">
        <v>155</v>
      </c>
      <c r="B657" s="30" t="s">
        <v>399</v>
      </c>
      <c r="C657" s="14" t="s">
        <v>127</v>
      </c>
      <c r="D657" s="30" t="s">
        <v>168</v>
      </c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30"/>
      <c r="BQ657" s="30"/>
      <c r="BR657" s="30"/>
      <c r="BS657" s="30"/>
      <c r="BT657" s="30"/>
      <c r="BU657" s="30"/>
      <c r="BV657" s="30"/>
      <c r="BW657" s="30"/>
      <c r="BX657" s="30"/>
      <c r="BY657" s="30"/>
      <c r="BZ657" s="30"/>
      <c r="CA657" s="30"/>
      <c r="CB657" s="30"/>
      <c r="CC657" s="30"/>
      <c r="CD657" s="30"/>
      <c r="CE657" s="30"/>
      <c r="CF657" s="30"/>
      <c r="CG657" s="37">
        <v>8.8000000000000007</v>
      </c>
      <c r="CH657" s="37">
        <v>9</v>
      </c>
      <c r="CI657" s="37">
        <v>9.4</v>
      </c>
      <c r="CJ657" s="37">
        <v>8.6</v>
      </c>
      <c r="CK657" s="30"/>
      <c r="CL657" s="30"/>
      <c r="CM657" s="30"/>
      <c r="CN657" s="30"/>
      <c r="CO657" s="30"/>
      <c r="CP657" s="30"/>
      <c r="CQ657" s="30"/>
      <c r="CR657" s="30"/>
      <c r="CS657" s="30"/>
      <c r="CT657" s="30"/>
      <c r="CU657" s="30"/>
      <c r="CV657" s="30"/>
      <c r="CW657" s="30"/>
      <c r="CX657" s="30"/>
      <c r="CY657" s="30"/>
      <c r="CZ657" s="30"/>
      <c r="DA657" s="30"/>
      <c r="DB657" s="30"/>
      <c r="DC657" s="30"/>
      <c r="DD657" s="30"/>
      <c r="DE657" s="30"/>
      <c r="DF657" s="30"/>
      <c r="DG657" s="30"/>
      <c r="DH657" s="30"/>
      <c r="DI657" s="30"/>
      <c r="DJ657" s="30"/>
      <c r="DK657" s="30"/>
      <c r="DL657" s="30"/>
      <c r="DM657" s="30"/>
      <c r="DN657" s="30"/>
      <c r="DO657" s="30"/>
      <c r="DP657" s="53">
        <v>0</v>
      </c>
      <c r="DQ657" s="63">
        <v>0</v>
      </c>
      <c r="DR657" s="35">
        <v>0</v>
      </c>
      <c r="DS657" s="70">
        <f>PRODUCT(Таблица1[[#This Row],[РЕЙТИНГ НТЛ]:[РЕГ НТЛ]])</f>
        <v>0</v>
      </c>
      <c r="DT657" s="71">
        <f>SUM(Таблица1[[#This Row],[РЕЙТИНГ DPT]:[РЕЙТИНГ НТЛ]])</f>
        <v>0</v>
      </c>
    </row>
    <row r="658" spans="1:124" x14ac:dyDescent="0.25">
      <c r="A658" s="33">
        <v>158</v>
      </c>
      <c r="B658" s="18" t="s">
        <v>415</v>
      </c>
      <c r="C658" s="14" t="s">
        <v>102</v>
      </c>
      <c r="D658" s="34" t="s">
        <v>132</v>
      </c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  <c r="BU658" s="34"/>
      <c r="BV658" s="34"/>
      <c r="BW658" s="34"/>
      <c r="BX658" s="34"/>
      <c r="BY658" s="34"/>
      <c r="BZ658" s="34"/>
      <c r="CA658" s="34"/>
      <c r="CB658" s="34"/>
      <c r="CC658" s="34"/>
      <c r="CD658" s="34"/>
      <c r="CE658" s="34"/>
      <c r="CF658" s="34"/>
      <c r="CG658" s="34"/>
      <c r="CH658" s="34"/>
      <c r="CI658" s="34"/>
      <c r="CJ658" s="34"/>
      <c r="CK658" s="38">
        <v>9.6</v>
      </c>
      <c r="CL658" s="38">
        <v>9.8000000000000007</v>
      </c>
      <c r="CM658" s="38">
        <v>9.6</v>
      </c>
      <c r="CN658" s="34"/>
      <c r="CO658" s="34"/>
      <c r="CP658" s="34"/>
      <c r="CQ658" s="34"/>
      <c r="CR658" s="34"/>
      <c r="CS658" s="34"/>
      <c r="CT658" s="34"/>
      <c r="CU658" s="34"/>
      <c r="CV658" s="34"/>
      <c r="CW658" s="34"/>
      <c r="CX658" s="34"/>
      <c r="CY658" s="34"/>
      <c r="CZ658" s="34"/>
      <c r="DA658" s="34"/>
      <c r="DB658" s="34"/>
      <c r="DC658" s="34"/>
      <c r="DD658" s="34"/>
      <c r="DE658" s="34"/>
      <c r="DF658" s="34"/>
      <c r="DG658" s="34"/>
      <c r="DH658" s="34"/>
      <c r="DI658" s="34"/>
      <c r="DJ658" s="34"/>
      <c r="DK658" s="34"/>
      <c r="DL658" s="34"/>
      <c r="DM658" s="34"/>
      <c r="DN658" s="34"/>
      <c r="DO658" s="34"/>
      <c r="DP658" s="53">
        <v>0</v>
      </c>
      <c r="DQ658" s="63">
        <v>0</v>
      </c>
      <c r="DR658" s="35">
        <v>1</v>
      </c>
      <c r="DS658" s="72">
        <f>PRODUCT(Таблица1[[#This Row],[РЕЙТИНГ НТЛ]:[РЕГ НТЛ]])</f>
        <v>0</v>
      </c>
      <c r="DT658" s="71">
        <f>SUM(Таблица1[[#This Row],[РЕЙТИНГ DPT]:[РЕЙТИНГ НТЛ]])</f>
        <v>0</v>
      </c>
    </row>
    <row r="659" spans="1:124" x14ac:dyDescent="0.25">
      <c r="A659" s="29">
        <v>127</v>
      </c>
      <c r="B659" s="30" t="s">
        <v>393</v>
      </c>
      <c r="C659" s="14" t="s">
        <v>102</v>
      </c>
      <c r="D659" s="30" t="s">
        <v>132</v>
      </c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30"/>
      <c r="BQ659" s="30"/>
      <c r="BR659" s="30"/>
      <c r="BS659" s="30"/>
      <c r="BT659" s="30"/>
      <c r="BU659" s="30"/>
      <c r="BV659" s="30"/>
      <c r="BW659" s="30"/>
      <c r="BX659" s="30"/>
      <c r="BY659" s="30"/>
      <c r="BZ659" s="30"/>
      <c r="CA659" s="30"/>
      <c r="CB659" s="30"/>
      <c r="CC659" s="30"/>
      <c r="CD659" s="30"/>
      <c r="CE659" s="30"/>
      <c r="CF659" s="30"/>
      <c r="CG659" s="37">
        <v>9.4</v>
      </c>
      <c r="CH659" s="37">
        <v>9.1999999999999993</v>
      </c>
      <c r="CI659" s="37">
        <v>9.4</v>
      </c>
      <c r="CJ659" s="37">
        <v>9.1999999999999993</v>
      </c>
      <c r="CK659" s="30"/>
      <c r="CL659" s="30"/>
      <c r="CM659" s="30"/>
      <c r="CN659" s="30"/>
      <c r="CO659" s="30"/>
      <c r="CP659" s="30"/>
      <c r="CQ659" s="30"/>
      <c r="CR659" s="30"/>
      <c r="CS659" s="30"/>
      <c r="CT659" s="30"/>
      <c r="CU659" s="30"/>
      <c r="CV659" s="30"/>
      <c r="CW659" s="30"/>
      <c r="CX659" s="30"/>
      <c r="CY659" s="30"/>
      <c r="CZ659" s="30"/>
      <c r="DA659" s="30"/>
      <c r="DB659" s="30"/>
      <c r="DC659" s="30"/>
      <c r="DD659" s="30"/>
      <c r="DE659" s="30"/>
      <c r="DF659" s="30"/>
      <c r="DG659" s="30"/>
      <c r="DH659" s="30"/>
      <c r="DI659" s="30"/>
      <c r="DJ659" s="30"/>
      <c r="DK659" s="30"/>
      <c r="DL659" s="30"/>
      <c r="DM659" s="30"/>
      <c r="DN659" s="30"/>
      <c r="DO659" s="30"/>
      <c r="DP659" s="53">
        <v>0</v>
      </c>
      <c r="DQ659" s="63">
        <v>0</v>
      </c>
      <c r="DR659" s="35">
        <v>1</v>
      </c>
      <c r="DS659" s="70">
        <f>PRODUCT(Таблица1[[#This Row],[РЕЙТИНГ НТЛ]:[РЕГ НТЛ]])</f>
        <v>0</v>
      </c>
      <c r="DT659" s="71">
        <f>SUM(Таблица1[[#This Row],[РЕЙТИНГ DPT]:[РЕЙТИНГ НТЛ]])</f>
        <v>0</v>
      </c>
    </row>
    <row r="660" spans="1:124" x14ac:dyDescent="0.25">
      <c r="A660" s="13">
        <v>33</v>
      </c>
      <c r="B660" s="14" t="s">
        <v>278</v>
      </c>
      <c r="C660" s="14" t="s">
        <v>102</v>
      </c>
      <c r="D660" s="14" t="s">
        <v>132</v>
      </c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7">
        <v>9.6</v>
      </c>
      <c r="S660" s="17">
        <v>9.6</v>
      </c>
      <c r="T660" s="17">
        <v>9.8000000000000007</v>
      </c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4"/>
      <c r="CS660" s="14"/>
      <c r="CT660" s="14"/>
      <c r="CU660" s="14"/>
      <c r="CV660" s="14"/>
      <c r="CW660" s="14"/>
      <c r="CX660" s="14"/>
      <c r="CY660" s="14"/>
      <c r="CZ660" s="14"/>
      <c r="DA660" s="14"/>
      <c r="DB660" s="14"/>
      <c r="DC660" s="14"/>
      <c r="DD660" s="14"/>
      <c r="DE660" s="14"/>
      <c r="DF660" s="14"/>
      <c r="DG660" s="14"/>
      <c r="DH660" s="14"/>
      <c r="DI660" s="14"/>
      <c r="DJ660" s="14"/>
      <c r="DK660" s="14"/>
      <c r="DL660" s="14"/>
      <c r="DM660" s="14"/>
      <c r="DN660" s="14"/>
      <c r="DO660" s="14"/>
      <c r="DP660" s="53">
        <v>0</v>
      </c>
      <c r="DQ660" s="63">
        <v>0</v>
      </c>
      <c r="DR660" s="19">
        <v>1</v>
      </c>
      <c r="DS660" s="41">
        <f>PRODUCT(Таблица1[[#This Row],[РЕЙТИНГ НТЛ]:[РЕГ НТЛ]])</f>
        <v>0</v>
      </c>
      <c r="DT660" s="71">
        <f>SUM(Таблица1[[#This Row],[РЕЙТИНГ DPT]:[РЕЙТИНГ НТЛ]])</f>
        <v>0</v>
      </c>
    </row>
    <row r="661" spans="1:124" x14ac:dyDescent="0.25">
      <c r="A661" s="29">
        <v>140</v>
      </c>
      <c r="B661" s="30" t="s">
        <v>397</v>
      </c>
      <c r="C661" s="14" t="s">
        <v>102</v>
      </c>
      <c r="D661" s="30" t="s">
        <v>132</v>
      </c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30"/>
      <c r="BQ661" s="30"/>
      <c r="BR661" s="30"/>
      <c r="BS661" s="30"/>
      <c r="BT661" s="30"/>
      <c r="BU661" s="30"/>
      <c r="BV661" s="30"/>
      <c r="BW661" s="30"/>
      <c r="BX661" s="30"/>
      <c r="BY661" s="30"/>
      <c r="BZ661" s="30"/>
      <c r="CA661" s="30"/>
      <c r="CB661" s="30"/>
      <c r="CC661" s="30"/>
      <c r="CD661" s="30"/>
      <c r="CE661" s="30"/>
      <c r="CF661" s="30"/>
      <c r="CG661" s="37">
        <v>8.8000000000000007</v>
      </c>
      <c r="CH661" s="37">
        <v>8</v>
      </c>
      <c r="CI661" s="37">
        <v>9</v>
      </c>
      <c r="CJ661" s="37">
        <v>8.4</v>
      </c>
      <c r="CK661" s="30"/>
      <c r="CL661" s="30"/>
      <c r="CM661" s="30"/>
      <c r="CN661" s="30"/>
      <c r="CO661" s="30"/>
      <c r="CP661" s="30"/>
      <c r="CQ661" s="30"/>
      <c r="CR661" s="30"/>
      <c r="CS661" s="30"/>
      <c r="CT661" s="30"/>
      <c r="CU661" s="30"/>
      <c r="CV661" s="30"/>
      <c r="CW661" s="30"/>
      <c r="CX661" s="30"/>
      <c r="CY661" s="30"/>
      <c r="CZ661" s="30"/>
      <c r="DA661" s="30"/>
      <c r="DB661" s="30"/>
      <c r="DC661" s="30"/>
      <c r="DD661" s="30"/>
      <c r="DE661" s="30"/>
      <c r="DF661" s="30"/>
      <c r="DG661" s="30"/>
      <c r="DH661" s="30"/>
      <c r="DI661" s="30"/>
      <c r="DJ661" s="30"/>
      <c r="DK661" s="30"/>
      <c r="DL661" s="30"/>
      <c r="DM661" s="30"/>
      <c r="DN661" s="30"/>
      <c r="DO661" s="30"/>
      <c r="DP661" s="53">
        <v>0</v>
      </c>
      <c r="DQ661" s="63">
        <v>0</v>
      </c>
      <c r="DR661" s="35">
        <v>1</v>
      </c>
      <c r="DS661" s="70">
        <f>PRODUCT(Таблица1[[#This Row],[РЕЙТИНГ НТЛ]:[РЕГ НТЛ]])</f>
        <v>0</v>
      </c>
      <c r="DT661" s="71">
        <f>SUM(Таблица1[[#This Row],[РЕЙТИНГ DPT]:[РЕЙТИНГ НТЛ]])</f>
        <v>0</v>
      </c>
    </row>
    <row r="662" spans="1:124" x14ac:dyDescent="0.25">
      <c r="A662" s="33">
        <v>140</v>
      </c>
      <c r="B662" s="34" t="s">
        <v>397</v>
      </c>
      <c r="C662" s="14" t="s">
        <v>102</v>
      </c>
      <c r="D662" s="34" t="s">
        <v>132</v>
      </c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  <c r="BU662" s="34"/>
      <c r="BV662" s="34"/>
      <c r="BW662" s="34"/>
      <c r="BX662" s="34"/>
      <c r="BY662" s="34"/>
      <c r="BZ662" s="34"/>
      <c r="CA662" s="34"/>
      <c r="CB662" s="34"/>
      <c r="CC662" s="34"/>
      <c r="CD662" s="34"/>
      <c r="CE662" s="34"/>
      <c r="CF662" s="34"/>
      <c r="CG662" s="34"/>
      <c r="CH662" s="34"/>
      <c r="CI662" s="34"/>
      <c r="CJ662" s="34"/>
      <c r="CK662" s="34"/>
      <c r="CL662" s="34"/>
      <c r="CM662" s="34"/>
      <c r="CN662" s="38">
        <v>8.8000000000000007</v>
      </c>
      <c r="CO662" s="38">
        <v>8.8000000000000007</v>
      </c>
      <c r="CP662" s="38">
        <v>9.6</v>
      </c>
      <c r="CQ662" s="34"/>
      <c r="CR662" s="34"/>
      <c r="CS662" s="34"/>
      <c r="CT662" s="34"/>
      <c r="CU662" s="34"/>
      <c r="CV662" s="34"/>
      <c r="CW662" s="34"/>
      <c r="CX662" s="34"/>
      <c r="CY662" s="34"/>
      <c r="CZ662" s="34"/>
      <c r="DA662" s="34"/>
      <c r="DB662" s="34"/>
      <c r="DC662" s="34"/>
      <c r="DD662" s="34"/>
      <c r="DE662" s="34"/>
      <c r="DF662" s="34"/>
      <c r="DG662" s="34"/>
      <c r="DH662" s="34"/>
      <c r="DI662" s="34"/>
      <c r="DJ662" s="34"/>
      <c r="DK662" s="34"/>
      <c r="DL662" s="34"/>
      <c r="DM662" s="34"/>
      <c r="DN662" s="34"/>
      <c r="DO662" s="34"/>
      <c r="DP662" s="53">
        <v>0</v>
      </c>
      <c r="DQ662" s="63">
        <v>0</v>
      </c>
      <c r="DR662" s="35">
        <v>1</v>
      </c>
      <c r="DS662" s="72">
        <f>PRODUCT(Таблица1[[#This Row],[РЕЙТИНГ НТЛ]:[РЕГ НТЛ]])</f>
        <v>0</v>
      </c>
      <c r="DT662" s="71">
        <f>SUM(Таблица1[[#This Row],[РЕЙТИНГ DPT]:[РЕЙТИНГ НТЛ]])</f>
        <v>0</v>
      </c>
    </row>
    <row r="663" spans="1:124" x14ac:dyDescent="0.25">
      <c r="A663" s="13">
        <v>9</v>
      </c>
      <c r="B663" s="14" t="s">
        <v>261</v>
      </c>
      <c r="C663" s="14" t="s">
        <v>102</v>
      </c>
      <c r="D663" s="14" t="s">
        <v>132</v>
      </c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7">
        <v>9.1999999999999993</v>
      </c>
      <c r="S663" s="17">
        <v>9.8000000000000007</v>
      </c>
      <c r="T663" s="17">
        <v>9.1999999999999993</v>
      </c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  <c r="DG663" s="14"/>
      <c r="DH663" s="14"/>
      <c r="DI663" s="14"/>
      <c r="DJ663" s="14"/>
      <c r="DK663" s="14"/>
      <c r="DL663" s="14"/>
      <c r="DM663" s="14"/>
      <c r="DN663" s="14"/>
      <c r="DO663" s="14"/>
      <c r="DP663" s="53">
        <v>0</v>
      </c>
      <c r="DQ663" s="63">
        <v>0</v>
      </c>
      <c r="DR663" s="35">
        <v>1</v>
      </c>
      <c r="DS663" s="41">
        <f>PRODUCT(Таблица1[[#This Row],[РЕЙТИНГ НТЛ]:[РЕГ НТЛ]])</f>
        <v>0</v>
      </c>
      <c r="DT663" s="71">
        <f>SUM(Таблица1[[#This Row],[РЕЙТИНГ DPT]:[РЕЙТИНГ НТЛ]])</f>
        <v>0</v>
      </c>
    </row>
    <row r="664" spans="1:124" x14ac:dyDescent="0.25">
      <c r="A664" s="29">
        <v>133</v>
      </c>
      <c r="B664" s="30" t="s">
        <v>396</v>
      </c>
      <c r="C664" s="14" t="s">
        <v>102</v>
      </c>
      <c r="D664" s="30" t="s">
        <v>132</v>
      </c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30"/>
      <c r="BQ664" s="30"/>
      <c r="BR664" s="30"/>
      <c r="BS664" s="30"/>
      <c r="BT664" s="30"/>
      <c r="BU664" s="30"/>
      <c r="BV664" s="30"/>
      <c r="BW664" s="30"/>
      <c r="BX664" s="30"/>
      <c r="BY664" s="30"/>
      <c r="BZ664" s="30"/>
      <c r="CA664" s="30"/>
      <c r="CB664" s="30"/>
      <c r="CC664" s="30"/>
      <c r="CD664" s="30"/>
      <c r="CE664" s="30"/>
      <c r="CF664" s="30"/>
      <c r="CG664" s="37">
        <v>9</v>
      </c>
      <c r="CH664" s="37">
        <v>8.1999999999999993</v>
      </c>
      <c r="CI664" s="37">
        <v>8.6</v>
      </c>
      <c r="CJ664" s="37">
        <v>8.8000000000000007</v>
      </c>
      <c r="CK664" s="30"/>
      <c r="CL664" s="30"/>
      <c r="CM664" s="30"/>
      <c r="CN664" s="30"/>
      <c r="CO664" s="30"/>
      <c r="CP664" s="30"/>
      <c r="CQ664" s="30"/>
      <c r="CR664" s="30"/>
      <c r="CS664" s="30"/>
      <c r="CT664" s="30"/>
      <c r="CU664" s="30"/>
      <c r="CV664" s="30"/>
      <c r="CW664" s="30"/>
      <c r="CX664" s="30"/>
      <c r="CY664" s="30"/>
      <c r="CZ664" s="30"/>
      <c r="DA664" s="30"/>
      <c r="DB664" s="30"/>
      <c r="DC664" s="30"/>
      <c r="DD664" s="30"/>
      <c r="DE664" s="30"/>
      <c r="DF664" s="30"/>
      <c r="DG664" s="30"/>
      <c r="DH664" s="30"/>
      <c r="DI664" s="30"/>
      <c r="DJ664" s="30"/>
      <c r="DK664" s="30"/>
      <c r="DL664" s="30"/>
      <c r="DM664" s="30"/>
      <c r="DN664" s="30"/>
      <c r="DO664" s="30"/>
      <c r="DP664" s="53">
        <v>0</v>
      </c>
      <c r="DQ664" s="63">
        <v>0</v>
      </c>
      <c r="DR664" s="35">
        <v>1</v>
      </c>
      <c r="DS664" s="70">
        <f>PRODUCT(Таблица1[[#This Row],[РЕЙТИНГ НТЛ]:[РЕГ НТЛ]])</f>
        <v>0</v>
      </c>
      <c r="DT664" s="71">
        <f>SUM(Таблица1[[#This Row],[РЕЙТИНГ DPT]:[РЕЙТИНГ НТЛ]])</f>
        <v>0</v>
      </c>
    </row>
    <row r="665" spans="1:124" x14ac:dyDescent="0.25">
      <c r="A665" s="13">
        <v>86</v>
      </c>
      <c r="B665" s="14" t="s">
        <v>353</v>
      </c>
      <c r="C665" s="14" t="s">
        <v>102</v>
      </c>
      <c r="D665" s="14" t="s">
        <v>132</v>
      </c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7">
        <v>9</v>
      </c>
      <c r="BB665" s="17">
        <v>8.6</v>
      </c>
      <c r="BC665" s="17">
        <v>9</v>
      </c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  <c r="DG665" s="14"/>
      <c r="DH665" s="14"/>
      <c r="DI665" s="14"/>
      <c r="DJ665" s="14"/>
      <c r="DK665" s="14"/>
      <c r="DL665" s="14"/>
      <c r="DM665" s="14"/>
      <c r="DN665" s="14"/>
      <c r="DO665" s="14"/>
      <c r="DP665" s="53">
        <v>0</v>
      </c>
      <c r="DQ665" s="63">
        <v>0</v>
      </c>
      <c r="DR665" s="19">
        <v>0</v>
      </c>
      <c r="DS665" s="41">
        <f>PRODUCT(Таблица1[[#This Row],[РЕЙТИНГ НТЛ]:[РЕГ НТЛ]])</f>
        <v>0</v>
      </c>
      <c r="DT665" s="71">
        <f>SUM(Таблица1[[#This Row],[РЕЙТИНГ DPT]:[РЕЙТИНГ НТЛ]])</f>
        <v>0</v>
      </c>
    </row>
    <row r="666" spans="1:124" x14ac:dyDescent="0.25">
      <c r="A666" s="29">
        <v>259</v>
      </c>
      <c r="B666" s="30" t="s">
        <v>406</v>
      </c>
      <c r="C666" s="14" t="s">
        <v>102</v>
      </c>
      <c r="D666" s="30" t="s">
        <v>132</v>
      </c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Q666" s="30"/>
      <c r="BR666" s="30"/>
      <c r="BS666" s="30"/>
      <c r="BT666" s="30"/>
      <c r="BU666" s="30"/>
      <c r="BV666" s="30"/>
      <c r="BW666" s="30"/>
      <c r="BX666" s="30"/>
      <c r="BY666" s="30"/>
      <c r="BZ666" s="30"/>
      <c r="CA666" s="30"/>
      <c r="CB666" s="30"/>
      <c r="CC666" s="30"/>
      <c r="CD666" s="30"/>
      <c r="CE666" s="30"/>
      <c r="CF666" s="30"/>
      <c r="CG666" s="30"/>
      <c r="CH666" s="30"/>
      <c r="CI666" s="30"/>
      <c r="CJ666" s="30"/>
      <c r="CK666" s="30"/>
      <c r="CL666" s="30"/>
      <c r="CM666" s="30"/>
      <c r="CN666" s="37">
        <v>8.8000000000000007</v>
      </c>
      <c r="CO666" s="37">
        <v>8.8000000000000007</v>
      </c>
      <c r="CP666" s="37">
        <v>9.6</v>
      </c>
      <c r="CQ666" s="30"/>
      <c r="CR666" s="30"/>
      <c r="CS666" s="30"/>
      <c r="CT666" s="30"/>
      <c r="CU666" s="30"/>
      <c r="CV666" s="30"/>
      <c r="CW666" s="30"/>
      <c r="CX666" s="30"/>
      <c r="CY666" s="30"/>
      <c r="CZ666" s="30"/>
      <c r="DA666" s="30"/>
      <c r="DB666" s="30"/>
      <c r="DC666" s="30"/>
      <c r="DD666" s="30"/>
      <c r="DE666" s="30"/>
      <c r="DF666" s="30"/>
      <c r="DG666" s="30"/>
      <c r="DH666" s="30"/>
      <c r="DI666" s="30"/>
      <c r="DJ666" s="30"/>
      <c r="DK666" s="30"/>
      <c r="DL666" s="30"/>
      <c r="DM666" s="30"/>
      <c r="DN666" s="30"/>
      <c r="DO666" s="30"/>
      <c r="DP666" s="53">
        <v>0</v>
      </c>
      <c r="DQ666" s="63">
        <v>0</v>
      </c>
      <c r="DR666" s="35">
        <v>1</v>
      </c>
      <c r="DS666" s="70">
        <f>PRODUCT(Таблица1[[#This Row],[РЕЙТИНГ НТЛ]:[РЕГ НТЛ]])</f>
        <v>0</v>
      </c>
      <c r="DT666" s="71">
        <f>SUM(Таблица1[[#This Row],[РЕЙТИНГ DPT]:[РЕЙТИНГ НТЛ]])</f>
        <v>0</v>
      </c>
    </row>
    <row r="667" spans="1:124" x14ac:dyDescent="0.25">
      <c r="A667" s="13">
        <v>42</v>
      </c>
      <c r="B667" s="14" t="s">
        <v>281</v>
      </c>
      <c r="C667" s="14" t="s">
        <v>102</v>
      </c>
      <c r="D667" s="14" t="s">
        <v>132</v>
      </c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7">
        <v>8.8000000000000007</v>
      </c>
      <c r="S667" s="17">
        <v>9</v>
      </c>
      <c r="T667" s="17">
        <v>9.4</v>
      </c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  <c r="DG667" s="14"/>
      <c r="DH667" s="14"/>
      <c r="DI667" s="14"/>
      <c r="DJ667" s="14"/>
      <c r="DK667" s="14"/>
      <c r="DL667" s="14"/>
      <c r="DM667" s="14"/>
      <c r="DN667" s="14"/>
      <c r="DO667" s="14"/>
      <c r="DP667" s="53">
        <v>0</v>
      </c>
      <c r="DQ667" s="63">
        <v>0</v>
      </c>
      <c r="DR667" s="16">
        <v>0</v>
      </c>
      <c r="DS667" s="41">
        <f>PRODUCT(Таблица1[[#This Row],[РЕЙТИНГ НТЛ]:[РЕГ НТЛ]])</f>
        <v>0</v>
      </c>
      <c r="DT667" s="71">
        <f>SUM(Таблица1[[#This Row],[РЕЙТИНГ DPT]:[РЕЙТИНГ НТЛ]])</f>
        <v>0</v>
      </c>
    </row>
    <row r="668" spans="1:124" x14ac:dyDescent="0.25">
      <c r="A668" s="13">
        <v>27</v>
      </c>
      <c r="B668" s="14" t="s">
        <v>273</v>
      </c>
      <c r="C668" s="14" t="s">
        <v>102</v>
      </c>
      <c r="D668" s="14" t="s">
        <v>165</v>
      </c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7" t="s">
        <v>155</v>
      </c>
      <c r="S668" s="17" t="s">
        <v>155</v>
      </c>
      <c r="T668" s="17" t="s">
        <v>155</v>
      </c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  <c r="DG668" s="14"/>
      <c r="DH668" s="14"/>
      <c r="DI668" s="14"/>
      <c r="DJ668" s="14"/>
      <c r="DK668" s="14"/>
      <c r="DL668" s="14"/>
      <c r="DM668" s="14"/>
      <c r="DN668" s="14"/>
      <c r="DO668" s="14"/>
      <c r="DP668" s="53">
        <v>0</v>
      </c>
      <c r="DQ668" s="63">
        <v>0</v>
      </c>
      <c r="DR668" s="16">
        <v>0</v>
      </c>
      <c r="DS668" s="41">
        <f>PRODUCT(Таблица1[[#This Row],[РЕЙТИНГ НТЛ]:[РЕГ НТЛ]])</f>
        <v>0</v>
      </c>
      <c r="DT668" s="71">
        <f>SUM(Таблица1[[#This Row],[РЕЙТИНГ DPT]:[РЕЙТИНГ НТЛ]])</f>
        <v>0</v>
      </c>
    </row>
    <row r="669" spans="1:124" x14ac:dyDescent="0.25">
      <c r="A669" s="21">
        <v>232</v>
      </c>
      <c r="B669" s="18" t="s">
        <v>304</v>
      </c>
      <c r="C669" s="14" t="s">
        <v>102</v>
      </c>
      <c r="D669" s="18" t="s">
        <v>132</v>
      </c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26">
        <v>8.4</v>
      </c>
      <c r="S669" s="26">
        <v>8.4</v>
      </c>
      <c r="T669" s="26">
        <v>8.6</v>
      </c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8"/>
      <c r="BQ669" s="18"/>
      <c r="BR669" s="18"/>
      <c r="BS669" s="18"/>
      <c r="BT669" s="18"/>
      <c r="BU669" s="18"/>
      <c r="BV669" s="18"/>
      <c r="BW669" s="18"/>
      <c r="BX669" s="18"/>
      <c r="BY669" s="18"/>
      <c r="BZ669" s="18"/>
      <c r="CA669" s="18"/>
      <c r="CB669" s="18"/>
      <c r="CC669" s="18"/>
      <c r="CD669" s="18"/>
      <c r="CE669" s="18"/>
      <c r="CF669" s="18"/>
      <c r="CG669" s="18"/>
      <c r="CH669" s="18"/>
      <c r="CI669" s="18"/>
      <c r="CJ669" s="18"/>
      <c r="CK669" s="18"/>
      <c r="CL669" s="18"/>
      <c r="CM669" s="18"/>
      <c r="CN669" s="18"/>
      <c r="CO669" s="18"/>
      <c r="CP669" s="18"/>
      <c r="CQ669" s="18"/>
      <c r="CR669" s="18"/>
      <c r="CS669" s="18"/>
      <c r="CT669" s="18"/>
      <c r="CU669" s="18"/>
      <c r="CV669" s="18"/>
      <c r="CW669" s="18"/>
      <c r="CX669" s="18"/>
      <c r="CY669" s="18"/>
      <c r="CZ669" s="18"/>
      <c r="DA669" s="18"/>
      <c r="DB669" s="18"/>
      <c r="DC669" s="18"/>
      <c r="DD669" s="18"/>
      <c r="DE669" s="18"/>
      <c r="DF669" s="18"/>
      <c r="DG669" s="18"/>
      <c r="DH669" s="18"/>
      <c r="DI669" s="18"/>
      <c r="DJ669" s="18"/>
      <c r="DK669" s="18"/>
      <c r="DL669" s="18"/>
      <c r="DM669" s="18"/>
      <c r="DN669" s="18"/>
      <c r="DO669" s="18"/>
      <c r="DP669" s="53">
        <v>0</v>
      </c>
      <c r="DQ669" s="63">
        <v>0</v>
      </c>
      <c r="DR669" s="16">
        <v>0</v>
      </c>
      <c r="DS669" s="42">
        <f>PRODUCT(Таблица1[[#This Row],[РЕЙТИНГ НТЛ]:[РЕГ НТЛ]])</f>
        <v>0</v>
      </c>
      <c r="DT669" s="71">
        <f>SUM(Таблица1[[#This Row],[РЕЙТИНГ DPT]:[РЕЙТИНГ НТЛ]])</f>
        <v>0</v>
      </c>
    </row>
    <row r="670" spans="1:124" x14ac:dyDescent="0.25">
      <c r="A670" s="13">
        <v>245</v>
      </c>
      <c r="B670" s="14" t="s">
        <v>358</v>
      </c>
      <c r="C670" s="14" t="s">
        <v>102</v>
      </c>
      <c r="D670" s="14" t="s">
        <v>132</v>
      </c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20"/>
      <c r="X670" s="20"/>
      <c r="Y670" s="20"/>
      <c r="Z670" s="20"/>
      <c r="AA670" s="14"/>
      <c r="AB670" s="23"/>
      <c r="AC670" s="24"/>
      <c r="AD670" s="24"/>
      <c r="AE670" s="2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7">
        <v>8.6</v>
      </c>
      <c r="BB670" s="17">
        <v>8.8000000000000007</v>
      </c>
      <c r="BC670" s="17">
        <v>9.1999999999999993</v>
      </c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  <c r="DG670" s="14"/>
      <c r="DH670" s="14"/>
      <c r="DI670" s="14"/>
      <c r="DJ670" s="14"/>
      <c r="DK670" s="14"/>
      <c r="DL670" s="14"/>
      <c r="DM670" s="14"/>
      <c r="DN670" s="14"/>
      <c r="DO670" s="14"/>
      <c r="DP670" s="53">
        <v>0</v>
      </c>
      <c r="DQ670" s="63">
        <v>0</v>
      </c>
      <c r="DR670" s="16">
        <v>0</v>
      </c>
      <c r="DS670" s="41">
        <f>PRODUCT(Таблица1[[#This Row],[РЕЙТИНГ НТЛ]:[РЕГ НТЛ]])</f>
        <v>0</v>
      </c>
      <c r="DT670" s="71">
        <f>SUM(Таблица1[[#This Row],[РЕЙТИНГ DPT]:[РЕЙТИНГ НТЛ]])</f>
        <v>0</v>
      </c>
    </row>
    <row r="671" spans="1:124" x14ac:dyDescent="0.25">
      <c r="A671" s="13">
        <v>106</v>
      </c>
      <c r="B671" s="14" t="s">
        <v>416</v>
      </c>
      <c r="C671" s="14" t="s">
        <v>102</v>
      </c>
      <c r="D671" s="14" t="s">
        <v>132</v>
      </c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7">
        <v>9.6</v>
      </c>
      <c r="AQ671" s="17">
        <v>9.1999999999999993</v>
      </c>
      <c r="AR671" s="17">
        <v>9</v>
      </c>
      <c r="AS671" s="17">
        <v>8.6</v>
      </c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  <c r="DC671" s="14"/>
      <c r="DD671" s="14"/>
      <c r="DE671" s="14"/>
      <c r="DF671" s="14"/>
      <c r="DG671" s="14"/>
      <c r="DH671" s="14"/>
      <c r="DI671" s="14"/>
      <c r="DJ671" s="14"/>
      <c r="DK671" s="14"/>
      <c r="DL671" s="14"/>
      <c r="DM671" s="14"/>
      <c r="DN671" s="14"/>
      <c r="DO671" s="14"/>
      <c r="DP671" s="53">
        <v>0</v>
      </c>
      <c r="DQ671" s="63">
        <v>0</v>
      </c>
      <c r="DR671" s="16">
        <v>1</v>
      </c>
      <c r="DS671" s="41">
        <f>PRODUCT(Таблица1[[#This Row],[РЕЙТИНГ НТЛ]:[РЕГ НТЛ]])</f>
        <v>0</v>
      </c>
      <c r="DT671" s="71">
        <f>SUM(Таблица1[[#This Row],[РЕЙТИНГ DPT]:[РЕЙТИНГ НТЛ]])</f>
        <v>0</v>
      </c>
    </row>
    <row r="672" spans="1:124" x14ac:dyDescent="0.25">
      <c r="A672" s="13">
        <v>5</v>
      </c>
      <c r="B672" s="14" t="s">
        <v>260</v>
      </c>
      <c r="C672" s="14" t="s">
        <v>102</v>
      </c>
      <c r="D672" s="14" t="s">
        <v>132</v>
      </c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7">
        <v>9.4</v>
      </c>
      <c r="S672" s="17">
        <v>9.8000000000000007</v>
      </c>
      <c r="T672" s="17">
        <v>9.8000000000000007</v>
      </c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  <c r="DG672" s="14"/>
      <c r="DH672" s="14"/>
      <c r="DI672" s="14"/>
      <c r="DJ672" s="14"/>
      <c r="DK672" s="14"/>
      <c r="DL672" s="14"/>
      <c r="DM672" s="14"/>
      <c r="DN672" s="14"/>
      <c r="DO672" s="14"/>
      <c r="DP672" s="53">
        <v>0</v>
      </c>
      <c r="DQ672" s="63">
        <v>0</v>
      </c>
      <c r="DR672" s="16">
        <v>1</v>
      </c>
      <c r="DS672" s="41">
        <f>PRODUCT(Таблица1[[#This Row],[РЕЙТИНГ НТЛ]:[РЕГ НТЛ]])</f>
        <v>0</v>
      </c>
      <c r="DT672" s="71">
        <f>SUM(Таблица1[[#This Row],[РЕЙТИНГ DPT]:[РЕЙТИНГ НТЛ]])</f>
        <v>0</v>
      </c>
    </row>
    <row r="673" spans="1:124" x14ac:dyDescent="0.25">
      <c r="A673" s="21">
        <v>84</v>
      </c>
      <c r="B673" s="18" t="s">
        <v>352</v>
      </c>
      <c r="C673" s="14" t="s">
        <v>102</v>
      </c>
      <c r="D673" s="18" t="s">
        <v>132</v>
      </c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26">
        <v>9</v>
      </c>
      <c r="BB673" s="26">
        <v>9</v>
      </c>
      <c r="BC673" s="26">
        <v>9.4</v>
      </c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  <c r="BS673" s="18"/>
      <c r="BT673" s="18"/>
      <c r="BU673" s="18"/>
      <c r="BV673" s="18"/>
      <c r="BW673" s="18"/>
      <c r="BX673" s="18"/>
      <c r="BY673" s="18"/>
      <c r="BZ673" s="18"/>
      <c r="CA673" s="18"/>
      <c r="CB673" s="18"/>
      <c r="CC673" s="18"/>
      <c r="CD673" s="18"/>
      <c r="CE673" s="18"/>
      <c r="CF673" s="18"/>
      <c r="CG673" s="18"/>
      <c r="CH673" s="18"/>
      <c r="CI673" s="18"/>
      <c r="CJ673" s="18"/>
      <c r="CK673" s="18"/>
      <c r="CL673" s="18"/>
      <c r="CM673" s="18"/>
      <c r="CN673" s="18"/>
      <c r="CO673" s="18"/>
      <c r="CP673" s="18"/>
      <c r="CQ673" s="18"/>
      <c r="CR673" s="18"/>
      <c r="CS673" s="18"/>
      <c r="CT673" s="18"/>
      <c r="CU673" s="18"/>
      <c r="CV673" s="18"/>
      <c r="CW673" s="18"/>
      <c r="CX673" s="18"/>
      <c r="CY673" s="18"/>
      <c r="CZ673" s="18"/>
      <c r="DA673" s="18"/>
      <c r="DB673" s="18"/>
      <c r="DC673" s="18"/>
      <c r="DD673" s="18"/>
      <c r="DE673" s="18"/>
      <c r="DF673" s="18"/>
      <c r="DG673" s="18"/>
      <c r="DH673" s="18"/>
      <c r="DI673" s="18"/>
      <c r="DJ673" s="18"/>
      <c r="DK673" s="18"/>
      <c r="DL673" s="18"/>
      <c r="DM673" s="18"/>
      <c r="DN673" s="18"/>
      <c r="DO673" s="18"/>
      <c r="DP673" s="53">
        <v>0</v>
      </c>
      <c r="DQ673" s="63">
        <v>0</v>
      </c>
      <c r="DR673" s="16">
        <v>0</v>
      </c>
      <c r="DS673" s="42">
        <f>PRODUCT(Таблица1[[#This Row],[РЕЙТИНГ НТЛ]:[РЕГ НТЛ]])</f>
        <v>0</v>
      </c>
      <c r="DT673" s="71">
        <f>SUM(Таблица1[[#This Row],[РЕЙТИНГ DPT]:[РЕЙТИНГ НТЛ]])</f>
        <v>0</v>
      </c>
    </row>
    <row r="674" spans="1:124" x14ac:dyDescent="0.25">
      <c r="A674" s="13">
        <v>1</v>
      </c>
      <c r="B674" s="14" t="s">
        <v>259</v>
      </c>
      <c r="C674" s="14" t="s">
        <v>102</v>
      </c>
      <c r="D674" s="14" t="s">
        <v>132</v>
      </c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7">
        <v>9.4</v>
      </c>
      <c r="S674" s="17">
        <v>8.8000000000000007</v>
      </c>
      <c r="T674" s="17">
        <v>9</v>
      </c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  <c r="DC674" s="14"/>
      <c r="DD674" s="14"/>
      <c r="DE674" s="14"/>
      <c r="DF674" s="14"/>
      <c r="DG674" s="14"/>
      <c r="DH674" s="14"/>
      <c r="DI674" s="14"/>
      <c r="DJ674" s="14"/>
      <c r="DK674" s="14"/>
      <c r="DL674" s="14"/>
      <c r="DM674" s="14"/>
      <c r="DN674" s="14"/>
      <c r="DO674" s="14"/>
      <c r="DP674" s="53">
        <v>0</v>
      </c>
      <c r="DQ674" s="63">
        <v>0</v>
      </c>
      <c r="DR674" s="16">
        <v>1</v>
      </c>
      <c r="DS674" s="41">
        <f>PRODUCT(Таблица1[[#This Row],[РЕЙТИНГ НТЛ]:[РЕГ НТЛ]])</f>
        <v>0</v>
      </c>
      <c r="DT674" s="71">
        <f>SUM(Таблица1[[#This Row],[РЕЙТИНГ DPT]:[РЕЙТИНГ НТЛ]])</f>
        <v>0</v>
      </c>
    </row>
    <row r="675" spans="1:124" x14ac:dyDescent="0.25">
      <c r="A675" s="13">
        <v>60</v>
      </c>
      <c r="B675" s="14" t="s">
        <v>290</v>
      </c>
      <c r="C675" s="14" t="s">
        <v>102</v>
      </c>
      <c r="D675" s="14" t="s">
        <v>132</v>
      </c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7">
        <v>9.4</v>
      </c>
      <c r="S675" s="17">
        <v>9.4</v>
      </c>
      <c r="T675" s="17">
        <v>9</v>
      </c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  <c r="DC675" s="14"/>
      <c r="DD675" s="14"/>
      <c r="DE675" s="14"/>
      <c r="DF675" s="14"/>
      <c r="DG675" s="14"/>
      <c r="DH675" s="14"/>
      <c r="DI675" s="14"/>
      <c r="DJ675" s="14"/>
      <c r="DK675" s="14"/>
      <c r="DL675" s="14"/>
      <c r="DM675" s="14"/>
      <c r="DN675" s="14"/>
      <c r="DO675" s="14"/>
      <c r="DP675" s="53">
        <v>0</v>
      </c>
      <c r="DQ675" s="63">
        <v>0</v>
      </c>
      <c r="DR675" s="16">
        <v>0</v>
      </c>
      <c r="DS675" s="41">
        <f>PRODUCT(Таблица1[[#This Row],[РЕЙТИНГ НТЛ]:[РЕГ НТЛ]])</f>
        <v>0</v>
      </c>
      <c r="DT675" s="71">
        <f>SUM(Таблица1[[#This Row],[РЕЙТИНГ DPT]:[РЕЙТИНГ НТЛ]])</f>
        <v>0</v>
      </c>
    </row>
    <row r="676" spans="1:124" x14ac:dyDescent="0.25">
      <c r="A676" s="13">
        <v>32</v>
      </c>
      <c r="B676" s="14" t="s">
        <v>277</v>
      </c>
      <c r="C676" s="14" t="s">
        <v>102</v>
      </c>
      <c r="D676" s="14" t="s">
        <v>165</v>
      </c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7">
        <v>9.6</v>
      </c>
      <c r="S676" s="17">
        <v>9.4</v>
      </c>
      <c r="T676" s="17">
        <v>9.4</v>
      </c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A676" s="14"/>
      <c r="DB676" s="14"/>
      <c r="DC676" s="14"/>
      <c r="DD676" s="14"/>
      <c r="DE676" s="14"/>
      <c r="DF676" s="14"/>
      <c r="DG676" s="14"/>
      <c r="DH676" s="14"/>
      <c r="DI676" s="14"/>
      <c r="DJ676" s="14"/>
      <c r="DK676" s="14"/>
      <c r="DL676" s="14"/>
      <c r="DM676" s="14"/>
      <c r="DN676" s="14"/>
      <c r="DO676" s="14"/>
      <c r="DP676" s="53">
        <v>0</v>
      </c>
      <c r="DQ676" s="63">
        <v>0</v>
      </c>
      <c r="DR676" s="16">
        <v>0</v>
      </c>
      <c r="DS676" s="41">
        <f>PRODUCT(Таблица1[[#This Row],[РЕЙТИНГ НТЛ]:[РЕГ НТЛ]])</f>
        <v>0</v>
      </c>
      <c r="DT676" s="71">
        <f>SUM(Таблица1[[#This Row],[РЕЙТИНГ DPT]:[РЕЙТИНГ НТЛ]])</f>
        <v>0</v>
      </c>
    </row>
    <row r="677" spans="1:124" x14ac:dyDescent="0.25">
      <c r="A677" s="13">
        <v>102</v>
      </c>
      <c r="B677" s="14" t="s">
        <v>418</v>
      </c>
      <c r="C677" s="14" t="s">
        <v>102</v>
      </c>
      <c r="D677" s="14" t="s">
        <v>132</v>
      </c>
      <c r="E677" s="25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7">
        <v>9.1999999999999993</v>
      </c>
      <c r="AY677" s="17">
        <v>9.1999999999999993</v>
      </c>
      <c r="AZ677" s="17">
        <v>9.6</v>
      </c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A677" s="14"/>
      <c r="DB677" s="14"/>
      <c r="DC677" s="14"/>
      <c r="DD677" s="14"/>
      <c r="DE677" s="14"/>
      <c r="DF677" s="14"/>
      <c r="DG677" s="14"/>
      <c r="DH677" s="14"/>
      <c r="DI677" s="14"/>
      <c r="DJ677" s="14"/>
      <c r="DK677" s="14"/>
      <c r="DL677" s="14"/>
      <c r="DM677" s="14"/>
      <c r="DN677" s="14"/>
      <c r="DO677" s="14"/>
      <c r="DP677" s="53">
        <v>0</v>
      </c>
      <c r="DQ677" s="63">
        <v>0</v>
      </c>
      <c r="DR677" s="16">
        <v>1</v>
      </c>
      <c r="DS677" s="41">
        <f>PRODUCT(Таблица1[[#This Row],[РЕЙТИНГ НТЛ]:[РЕГ НТЛ]])</f>
        <v>0</v>
      </c>
      <c r="DT677" s="71">
        <f>SUM(Таблица1[[#This Row],[РЕЙТИНГ DPT]:[РЕЙТИНГ НТЛ]])</f>
        <v>0</v>
      </c>
    </row>
    <row r="678" spans="1:124" x14ac:dyDescent="0.25">
      <c r="A678" s="13">
        <v>54</v>
      </c>
      <c r="B678" s="14" t="s">
        <v>287</v>
      </c>
      <c r="C678" s="14" t="s">
        <v>102</v>
      </c>
      <c r="D678" s="14" t="s">
        <v>132</v>
      </c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7">
        <v>8.8000000000000007</v>
      </c>
      <c r="S678" s="17">
        <v>9.1999999999999993</v>
      </c>
      <c r="T678" s="17">
        <v>9.4</v>
      </c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  <c r="DC678" s="14"/>
      <c r="DD678" s="14"/>
      <c r="DE678" s="14"/>
      <c r="DF678" s="14"/>
      <c r="DG678" s="14"/>
      <c r="DH678" s="14"/>
      <c r="DI678" s="14"/>
      <c r="DJ678" s="14"/>
      <c r="DK678" s="14"/>
      <c r="DL678" s="14"/>
      <c r="DM678" s="14"/>
      <c r="DN678" s="14"/>
      <c r="DO678" s="14"/>
      <c r="DP678" s="53">
        <v>0</v>
      </c>
      <c r="DQ678" s="63">
        <v>0</v>
      </c>
      <c r="DR678" s="16">
        <v>0</v>
      </c>
      <c r="DS678" s="41">
        <f>PRODUCT(Таблица1[[#This Row],[РЕЙТИНГ НТЛ]:[РЕГ НТЛ]])</f>
        <v>0</v>
      </c>
      <c r="DT678" s="71">
        <f>SUM(Таблица1[[#This Row],[РЕЙТИНГ DPT]:[РЕЙТИНГ НТЛ]])</f>
        <v>0</v>
      </c>
    </row>
    <row r="679" spans="1:124" x14ac:dyDescent="0.25">
      <c r="A679" s="13">
        <v>51</v>
      </c>
      <c r="B679" s="14" t="s">
        <v>284</v>
      </c>
      <c r="C679" s="14" t="s">
        <v>102</v>
      </c>
      <c r="D679" s="14" t="s">
        <v>165</v>
      </c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7">
        <v>8.8000000000000007</v>
      </c>
      <c r="S679" s="17">
        <v>8.6</v>
      </c>
      <c r="T679" s="17">
        <v>8.8000000000000007</v>
      </c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A679" s="14"/>
      <c r="DB679" s="14"/>
      <c r="DC679" s="14"/>
      <c r="DD679" s="14"/>
      <c r="DE679" s="14"/>
      <c r="DF679" s="14"/>
      <c r="DG679" s="14"/>
      <c r="DH679" s="14"/>
      <c r="DI679" s="14"/>
      <c r="DJ679" s="14"/>
      <c r="DK679" s="14"/>
      <c r="DL679" s="14"/>
      <c r="DM679" s="14"/>
      <c r="DN679" s="14"/>
      <c r="DO679" s="14"/>
      <c r="DP679" s="53">
        <v>0</v>
      </c>
      <c r="DQ679" s="63">
        <v>0</v>
      </c>
      <c r="DR679" s="16">
        <v>0</v>
      </c>
      <c r="DS679" s="41">
        <f>PRODUCT(Таблица1[[#This Row],[РЕЙТИНГ НТЛ]:[РЕГ НТЛ]])</f>
        <v>0</v>
      </c>
      <c r="DT679" s="71">
        <f>SUM(Таблица1[[#This Row],[РЕЙТИНГ DPT]:[РЕЙТИНГ НТЛ]])</f>
        <v>0</v>
      </c>
    </row>
    <row r="680" spans="1:124" x14ac:dyDescent="0.25">
      <c r="A680" s="13">
        <v>64</v>
      </c>
      <c r="B680" s="14" t="s">
        <v>293</v>
      </c>
      <c r="C680" s="14" t="s">
        <v>102</v>
      </c>
      <c r="D680" s="14" t="s">
        <v>132</v>
      </c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7">
        <v>9</v>
      </c>
      <c r="S680" s="17">
        <v>8.8000000000000007</v>
      </c>
      <c r="T680" s="17">
        <v>8.8000000000000007</v>
      </c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A680" s="14"/>
      <c r="DB680" s="14"/>
      <c r="DC680" s="14"/>
      <c r="DD680" s="14"/>
      <c r="DE680" s="14"/>
      <c r="DF680" s="14"/>
      <c r="DG680" s="14"/>
      <c r="DH680" s="14"/>
      <c r="DI680" s="14"/>
      <c r="DJ680" s="14"/>
      <c r="DK680" s="14"/>
      <c r="DL680" s="14"/>
      <c r="DM680" s="14"/>
      <c r="DN680" s="14"/>
      <c r="DO680" s="14"/>
      <c r="DP680" s="53">
        <v>0</v>
      </c>
      <c r="DQ680" s="63">
        <v>0</v>
      </c>
      <c r="DR680" s="16">
        <v>0</v>
      </c>
      <c r="DS680" s="41">
        <f>PRODUCT(Таблица1[[#This Row],[РЕЙТИНГ НТЛ]:[РЕГ НТЛ]])</f>
        <v>0</v>
      </c>
      <c r="DT680" s="71">
        <f>SUM(Таблица1[[#This Row],[РЕЙТИНГ DPT]:[РЕЙТИНГ НТЛ]])</f>
        <v>0</v>
      </c>
    </row>
    <row r="681" spans="1:124" x14ac:dyDescent="0.25">
      <c r="A681" s="13">
        <v>21</v>
      </c>
      <c r="B681" s="14" t="s">
        <v>268</v>
      </c>
      <c r="C681" s="14" t="s">
        <v>102</v>
      </c>
      <c r="D681" s="14" t="s">
        <v>163</v>
      </c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7">
        <v>8.8000000000000007</v>
      </c>
      <c r="S681" s="17">
        <v>9.4</v>
      </c>
      <c r="T681" s="17">
        <v>9</v>
      </c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A681" s="14"/>
      <c r="DB681" s="14"/>
      <c r="DC681" s="14"/>
      <c r="DD681" s="14"/>
      <c r="DE681" s="14"/>
      <c r="DF681" s="14"/>
      <c r="DG681" s="14"/>
      <c r="DH681" s="14"/>
      <c r="DI681" s="14"/>
      <c r="DJ681" s="14"/>
      <c r="DK681" s="14"/>
      <c r="DL681" s="14"/>
      <c r="DM681" s="14"/>
      <c r="DN681" s="14"/>
      <c r="DO681" s="14"/>
      <c r="DP681" s="53">
        <v>0</v>
      </c>
      <c r="DQ681" s="63">
        <v>0</v>
      </c>
      <c r="DR681" s="16">
        <v>0</v>
      </c>
      <c r="DS681" s="41">
        <f>PRODUCT(Таблица1[[#This Row],[РЕЙТИНГ НТЛ]:[РЕГ НТЛ]])</f>
        <v>0</v>
      </c>
      <c r="DT681" s="71">
        <f>SUM(Таблица1[[#This Row],[РЕЙТИНГ DPT]:[РЕЙТИНГ НТЛ]])</f>
        <v>0</v>
      </c>
    </row>
    <row r="682" spans="1:124" x14ac:dyDescent="0.25">
      <c r="A682" s="13">
        <v>227</v>
      </c>
      <c r="B682" s="14" t="s">
        <v>300</v>
      </c>
      <c r="C682" s="14" t="s">
        <v>102</v>
      </c>
      <c r="D682" s="14" t="s">
        <v>132</v>
      </c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7">
        <v>9.1999999999999993</v>
      </c>
      <c r="S682" s="17">
        <v>8.8000000000000007</v>
      </c>
      <c r="T682" s="17">
        <v>9.4</v>
      </c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A682" s="14"/>
      <c r="DB682" s="14"/>
      <c r="DC682" s="14"/>
      <c r="DD682" s="14"/>
      <c r="DE682" s="14"/>
      <c r="DF682" s="14"/>
      <c r="DG682" s="14"/>
      <c r="DH682" s="14"/>
      <c r="DI682" s="14"/>
      <c r="DJ682" s="14"/>
      <c r="DK682" s="14"/>
      <c r="DL682" s="14"/>
      <c r="DM682" s="14"/>
      <c r="DN682" s="14"/>
      <c r="DO682" s="14"/>
      <c r="DP682" s="53">
        <v>0</v>
      </c>
      <c r="DQ682" s="63">
        <v>0</v>
      </c>
      <c r="DR682" s="16">
        <v>0</v>
      </c>
      <c r="DS682" s="41">
        <f>PRODUCT(Таблица1[[#This Row],[РЕЙТИНГ НТЛ]:[РЕГ НТЛ]])</f>
        <v>0</v>
      </c>
      <c r="DT682" s="71">
        <f>SUM(Таблица1[[#This Row],[РЕЙТИНГ DPT]:[РЕЙТИНГ НТЛ]])</f>
        <v>0</v>
      </c>
    </row>
    <row r="683" spans="1:124" x14ac:dyDescent="0.25">
      <c r="A683" s="13">
        <v>50</v>
      </c>
      <c r="B683" s="14" t="s">
        <v>283</v>
      </c>
      <c r="C683" s="14" t="s">
        <v>102</v>
      </c>
      <c r="D683" s="14" t="s">
        <v>132</v>
      </c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7">
        <v>9.4</v>
      </c>
      <c r="S683" s="17">
        <v>9.4</v>
      </c>
      <c r="T683" s="17">
        <v>9.6</v>
      </c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A683" s="14"/>
      <c r="DB683" s="14"/>
      <c r="DC683" s="14"/>
      <c r="DD683" s="14"/>
      <c r="DE683" s="14"/>
      <c r="DF683" s="14"/>
      <c r="DG683" s="14"/>
      <c r="DH683" s="14"/>
      <c r="DI683" s="14"/>
      <c r="DJ683" s="14"/>
      <c r="DK683" s="14"/>
      <c r="DL683" s="14"/>
      <c r="DM683" s="14"/>
      <c r="DN683" s="14"/>
      <c r="DO683" s="14"/>
      <c r="DP683" s="53">
        <v>0</v>
      </c>
      <c r="DQ683" s="63">
        <v>0</v>
      </c>
      <c r="DR683" s="16">
        <v>0</v>
      </c>
      <c r="DS683" s="41">
        <f>PRODUCT(Таблица1[[#This Row],[РЕЙТИНГ НТЛ]:[РЕГ НТЛ]])</f>
        <v>0</v>
      </c>
      <c r="DT683" s="71">
        <f>SUM(Таблица1[[#This Row],[РЕЙТИНГ DPT]:[РЕЙТИНГ НТЛ]])</f>
        <v>0</v>
      </c>
    </row>
    <row r="684" spans="1:124" x14ac:dyDescent="0.25">
      <c r="A684" s="13">
        <v>88</v>
      </c>
      <c r="B684" s="14" t="s">
        <v>341</v>
      </c>
      <c r="C684" s="14" t="s">
        <v>102</v>
      </c>
      <c r="D684" s="14" t="s">
        <v>132</v>
      </c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7">
        <v>9.1999999999999993</v>
      </c>
      <c r="AU684" s="17">
        <v>9</v>
      </c>
      <c r="AV684" s="17">
        <v>9.1999999999999993</v>
      </c>
      <c r="AW684" s="17">
        <v>9</v>
      </c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A684" s="14"/>
      <c r="DB684" s="14"/>
      <c r="DC684" s="14"/>
      <c r="DD684" s="14"/>
      <c r="DE684" s="14"/>
      <c r="DF684" s="14"/>
      <c r="DG684" s="14"/>
      <c r="DH684" s="14"/>
      <c r="DI684" s="14"/>
      <c r="DJ684" s="14"/>
      <c r="DK684" s="14"/>
      <c r="DL684" s="14"/>
      <c r="DM684" s="14"/>
      <c r="DN684" s="14"/>
      <c r="DO684" s="14"/>
      <c r="DP684" s="53">
        <v>0</v>
      </c>
      <c r="DQ684" s="63">
        <v>0</v>
      </c>
      <c r="DR684" s="16">
        <v>1</v>
      </c>
      <c r="DS684" s="41">
        <f>PRODUCT(Таблица1[[#This Row],[РЕЙТИНГ НТЛ]:[РЕГ НТЛ]])</f>
        <v>0</v>
      </c>
      <c r="DT684" s="71">
        <f>SUM(Таблица1[[#This Row],[РЕЙТИНГ DPT]:[РЕЙТИНГ НТЛ]])</f>
        <v>0</v>
      </c>
    </row>
    <row r="685" spans="1:124" x14ac:dyDescent="0.25">
      <c r="A685" s="13">
        <v>88</v>
      </c>
      <c r="B685" s="14" t="s">
        <v>341</v>
      </c>
      <c r="C685" s="14" t="s">
        <v>102</v>
      </c>
      <c r="D685" s="14" t="s">
        <v>132</v>
      </c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7">
        <v>9.4</v>
      </c>
      <c r="BB685" s="17">
        <v>9.4</v>
      </c>
      <c r="BC685" s="17">
        <v>9.1999999999999993</v>
      </c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A685" s="14"/>
      <c r="DB685" s="14"/>
      <c r="DC685" s="14"/>
      <c r="DD685" s="14"/>
      <c r="DE685" s="14"/>
      <c r="DF685" s="14"/>
      <c r="DG685" s="14"/>
      <c r="DH685" s="14"/>
      <c r="DI685" s="14"/>
      <c r="DJ685" s="14"/>
      <c r="DK685" s="14"/>
      <c r="DL685" s="14"/>
      <c r="DM685" s="14"/>
      <c r="DN685" s="14"/>
      <c r="DO685" s="14"/>
      <c r="DP685" s="53">
        <v>0</v>
      </c>
      <c r="DQ685" s="63">
        <v>0</v>
      </c>
      <c r="DR685" s="16">
        <v>1</v>
      </c>
      <c r="DS685" s="41">
        <f>PRODUCT(Таблица1[[#This Row],[РЕЙТИНГ НТЛ]:[РЕГ НТЛ]])</f>
        <v>0</v>
      </c>
      <c r="DT685" s="71">
        <f>SUM(Таблица1[[#This Row],[РЕЙТИНГ DPT]:[РЕЙТИНГ НТЛ]])</f>
        <v>0</v>
      </c>
    </row>
    <row r="686" spans="1:124" x14ac:dyDescent="0.25">
      <c r="A686" s="13">
        <v>62</v>
      </c>
      <c r="B686" s="14" t="s">
        <v>291</v>
      </c>
      <c r="C686" s="14" t="s">
        <v>102</v>
      </c>
      <c r="D686" s="14" t="s">
        <v>163</v>
      </c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7">
        <v>8.6</v>
      </c>
      <c r="S686" s="17">
        <v>8.8000000000000007</v>
      </c>
      <c r="T686" s="17">
        <v>8.6</v>
      </c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A686" s="14"/>
      <c r="DB686" s="14"/>
      <c r="DC686" s="14"/>
      <c r="DD686" s="14"/>
      <c r="DE686" s="14"/>
      <c r="DF686" s="14"/>
      <c r="DG686" s="14"/>
      <c r="DH686" s="14"/>
      <c r="DI686" s="14"/>
      <c r="DJ686" s="14"/>
      <c r="DK686" s="14"/>
      <c r="DL686" s="14"/>
      <c r="DM686" s="14"/>
      <c r="DN686" s="14"/>
      <c r="DO686" s="14"/>
      <c r="DP686" s="53">
        <v>0</v>
      </c>
      <c r="DQ686" s="63">
        <v>0</v>
      </c>
      <c r="DR686" s="16">
        <v>0</v>
      </c>
      <c r="DS686" s="41">
        <f>PRODUCT(Таблица1[[#This Row],[РЕЙТИНГ НТЛ]:[РЕГ НТЛ]])</f>
        <v>0</v>
      </c>
      <c r="DT686" s="71">
        <f>SUM(Таблица1[[#This Row],[РЕЙТИНГ DPT]:[РЕЙТИНГ НТЛ]])</f>
        <v>0</v>
      </c>
    </row>
    <row r="687" spans="1:124" x14ac:dyDescent="0.25">
      <c r="A687" s="13">
        <v>35</v>
      </c>
      <c r="B687" s="14" t="s">
        <v>245</v>
      </c>
      <c r="C687" s="14" t="s">
        <v>102</v>
      </c>
      <c r="D687" s="14" t="s">
        <v>132</v>
      </c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7">
        <v>9.6</v>
      </c>
      <c r="S687" s="17">
        <v>9.4</v>
      </c>
      <c r="T687" s="17">
        <v>9.6</v>
      </c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  <c r="CR687" s="14"/>
      <c r="CS687" s="14"/>
      <c r="CT687" s="14"/>
      <c r="CU687" s="14"/>
      <c r="CV687" s="14"/>
      <c r="CW687" s="14"/>
      <c r="CX687" s="14"/>
      <c r="CY687" s="14"/>
      <c r="CZ687" s="14"/>
      <c r="DA687" s="14"/>
      <c r="DB687" s="14"/>
      <c r="DC687" s="14"/>
      <c r="DD687" s="14"/>
      <c r="DE687" s="14"/>
      <c r="DF687" s="14"/>
      <c r="DG687" s="14"/>
      <c r="DH687" s="14"/>
      <c r="DI687" s="14"/>
      <c r="DJ687" s="14"/>
      <c r="DK687" s="14"/>
      <c r="DL687" s="14"/>
      <c r="DM687" s="14"/>
      <c r="DN687" s="14"/>
      <c r="DO687" s="14"/>
      <c r="DP687" s="53">
        <v>0</v>
      </c>
      <c r="DQ687" s="63">
        <v>0</v>
      </c>
      <c r="DR687" s="31">
        <v>1</v>
      </c>
      <c r="DS687" s="41">
        <f>PRODUCT(Таблица1[[#This Row],[РЕЙТИНГ НТЛ]:[РЕГ НТЛ]])</f>
        <v>0</v>
      </c>
      <c r="DT687" s="71">
        <f>SUM(Таблица1[[#This Row],[РЕЙТИНГ DPT]:[РЕЙТИНГ НТЛ]])</f>
        <v>0</v>
      </c>
    </row>
    <row r="688" spans="1:124" x14ac:dyDescent="0.25">
      <c r="A688" s="21">
        <v>103</v>
      </c>
      <c r="B688" s="18" t="s">
        <v>355</v>
      </c>
      <c r="C688" s="14" t="s">
        <v>102</v>
      </c>
      <c r="D688" s="18" t="s">
        <v>165</v>
      </c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26">
        <v>8.6</v>
      </c>
      <c r="BB688" s="26">
        <v>8.8000000000000007</v>
      </c>
      <c r="BC688" s="26">
        <v>9</v>
      </c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8"/>
      <c r="BQ688" s="18"/>
      <c r="BR688" s="18"/>
      <c r="BS688" s="18"/>
      <c r="BT688" s="18"/>
      <c r="BU688" s="18"/>
      <c r="BV688" s="18"/>
      <c r="BW688" s="18"/>
      <c r="BX688" s="18"/>
      <c r="BY688" s="18"/>
      <c r="BZ688" s="18"/>
      <c r="CA688" s="18"/>
      <c r="CB688" s="18"/>
      <c r="CC688" s="18"/>
      <c r="CD688" s="18"/>
      <c r="CE688" s="18"/>
      <c r="CF688" s="18"/>
      <c r="CG688" s="18"/>
      <c r="CH688" s="18"/>
      <c r="CI688" s="18"/>
      <c r="CJ688" s="18"/>
      <c r="CK688" s="18"/>
      <c r="CL688" s="18"/>
      <c r="CM688" s="18"/>
      <c r="CN688" s="18"/>
      <c r="CO688" s="18"/>
      <c r="CP688" s="18"/>
      <c r="CQ688" s="18"/>
      <c r="CR688" s="18"/>
      <c r="CS688" s="18"/>
      <c r="CT688" s="18"/>
      <c r="CU688" s="18"/>
      <c r="CV688" s="18"/>
      <c r="CW688" s="18"/>
      <c r="CX688" s="18"/>
      <c r="CY688" s="18"/>
      <c r="CZ688" s="18"/>
      <c r="DA688" s="18"/>
      <c r="DB688" s="18"/>
      <c r="DC688" s="18"/>
      <c r="DD688" s="18"/>
      <c r="DE688" s="18"/>
      <c r="DF688" s="18"/>
      <c r="DG688" s="18"/>
      <c r="DH688" s="18"/>
      <c r="DI688" s="18"/>
      <c r="DJ688" s="18"/>
      <c r="DK688" s="18"/>
      <c r="DL688" s="18"/>
      <c r="DM688" s="18"/>
      <c r="DN688" s="18"/>
      <c r="DO688" s="18"/>
      <c r="DP688" s="53">
        <v>0</v>
      </c>
      <c r="DQ688" s="63">
        <v>0</v>
      </c>
      <c r="DR688" s="16">
        <v>0</v>
      </c>
      <c r="DS688" s="42">
        <f>PRODUCT(Таблица1[[#This Row],[РЕЙТИНГ НТЛ]:[РЕГ НТЛ]])</f>
        <v>0</v>
      </c>
      <c r="DT688" s="71">
        <f>SUM(Таблица1[[#This Row],[РЕЙТИНГ DPT]:[РЕЙТИНГ НТЛ]])</f>
        <v>0</v>
      </c>
    </row>
    <row r="689" spans="1:124" x14ac:dyDescent="0.25">
      <c r="A689" s="29">
        <v>132</v>
      </c>
      <c r="B689" s="30" t="s">
        <v>395</v>
      </c>
      <c r="C689" s="14" t="s">
        <v>102</v>
      </c>
      <c r="D689" s="30" t="s">
        <v>132</v>
      </c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30"/>
      <c r="BQ689" s="30"/>
      <c r="BR689" s="30"/>
      <c r="BS689" s="30"/>
      <c r="BT689" s="30"/>
      <c r="BU689" s="30"/>
      <c r="BV689" s="30"/>
      <c r="BW689" s="30"/>
      <c r="BX689" s="30"/>
      <c r="BY689" s="30"/>
      <c r="BZ689" s="30"/>
      <c r="CA689" s="30"/>
      <c r="CB689" s="30"/>
      <c r="CC689" s="30"/>
      <c r="CD689" s="30"/>
      <c r="CE689" s="30"/>
      <c r="CF689" s="30"/>
      <c r="CG689" s="37">
        <v>9.1999999999999993</v>
      </c>
      <c r="CH689" s="37">
        <v>9.1999999999999993</v>
      </c>
      <c r="CI689" s="37">
        <v>8.8000000000000007</v>
      </c>
      <c r="CJ689" s="37">
        <v>8.8000000000000007</v>
      </c>
      <c r="CK689" s="30"/>
      <c r="CL689" s="30"/>
      <c r="CM689" s="30"/>
      <c r="CN689" s="30"/>
      <c r="CO689" s="30"/>
      <c r="CP689" s="30"/>
      <c r="CQ689" s="30"/>
      <c r="CR689" s="30"/>
      <c r="CS689" s="30"/>
      <c r="CT689" s="30"/>
      <c r="CU689" s="30"/>
      <c r="CV689" s="30"/>
      <c r="CW689" s="30"/>
      <c r="CX689" s="30"/>
      <c r="CY689" s="30"/>
      <c r="CZ689" s="30"/>
      <c r="DA689" s="30"/>
      <c r="DB689" s="30"/>
      <c r="DC689" s="30"/>
      <c r="DD689" s="30"/>
      <c r="DE689" s="30"/>
      <c r="DF689" s="30"/>
      <c r="DG689" s="30"/>
      <c r="DH689" s="30"/>
      <c r="DI689" s="30"/>
      <c r="DJ689" s="30"/>
      <c r="DK689" s="30"/>
      <c r="DL689" s="30"/>
      <c r="DM689" s="30"/>
      <c r="DN689" s="30"/>
      <c r="DO689" s="30"/>
      <c r="DP689" s="53">
        <v>0</v>
      </c>
      <c r="DQ689" s="63">
        <v>0</v>
      </c>
      <c r="DR689" s="31">
        <v>1</v>
      </c>
      <c r="DS689" s="70">
        <f>PRODUCT(Таблица1[[#This Row],[РЕЙТИНГ НТЛ]:[РЕГ НТЛ]])</f>
        <v>0</v>
      </c>
      <c r="DT689" s="71">
        <f>SUM(Таблица1[[#This Row],[РЕЙТИНГ DPT]:[РЕЙТИНГ НТЛ]])</f>
        <v>0</v>
      </c>
    </row>
    <row r="690" spans="1:124" x14ac:dyDescent="0.25">
      <c r="A690" s="13">
        <v>252</v>
      </c>
      <c r="B690" s="14" t="s">
        <v>362</v>
      </c>
      <c r="C690" s="14" t="s">
        <v>102</v>
      </c>
      <c r="D690" s="14" t="s">
        <v>132</v>
      </c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7">
        <v>8.8000000000000007</v>
      </c>
      <c r="BB690" s="17">
        <v>8.6</v>
      </c>
      <c r="BC690" s="17">
        <v>9.1999999999999993</v>
      </c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  <c r="DC690" s="14"/>
      <c r="DD690" s="14"/>
      <c r="DE690" s="14"/>
      <c r="DF690" s="14"/>
      <c r="DG690" s="14"/>
      <c r="DH690" s="14"/>
      <c r="DI690" s="14"/>
      <c r="DJ690" s="14"/>
      <c r="DK690" s="14"/>
      <c r="DL690" s="14"/>
      <c r="DM690" s="14"/>
      <c r="DN690" s="14"/>
      <c r="DO690" s="14"/>
      <c r="DP690" s="53">
        <v>0</v>
      </c>
      <c r="DQ690" s="63">
        <v>0</v>
      </c>
      <c r="DR690" s="16">
        <v>1</v>
      </c>
      <c r="DS690" s="41">
        <f>PRODUCT(Таблица1[[#This Row],[РЕЙТИНГ НТЛ]:[РЕГ НТЛ]])</f>
        <v>0</v>
      </c>
      <c r="DT690" s="71">
        <f>SUM(Таблица1[[#This Row],[РЕЙТИНГ DPT]:[РЕЙТИНГ НТЛ]])</f>
        <v>0</v>
      </c>
    </row>
    <row r="691" spans="1:124" x14ac:dyDescent="0.25">
      <c r="A691" s="21">
        <v>82</v>
      </c>
      <c r="B691" s="18" t="s">
        <v>420</v>
      </c>
      <c r="C691" s="14" t="s">
        <v>102</v>
      </c>
      <c r="D691" s="18" t="s">
        <v>132</v>
      </c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26">
        <v>9</v>
      </c>
      <c r="AY691" s="26">
        <v>8.8000000000000007</v>
      </c>
      <c r="AZ691" s="26">
        <v>9.1999999999999993</v>
      </c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  <c r="BP691" s="18"/>
      <c r="BQ691" s="18"/>
      <c r="BR691" s="18"/>
      <c r="BS691" s="18"/>
      <c r="BT691" s="18"/>
      <c r="BU691" s="18"/>
      <c r="BV691" s="18"/>
      <c r="BW691" s="18"/>
      <c r="BX691" s="18"/>
      <c r="BY691" s="18"/>
      <c r="BZ691" s="18"/>
      <c r="CA691" s="18"/>
      <c r="CB691" s="18"/>
      <c r="CC691" s="18"/>
      <c r="CD691" s="18"/>
      <c r="CE691" s="18"/>
      <c r="CF691" s="18"/>
      <c r="CG691" s="18"/>
      <c r="CH691" s="18"/>
      <c r="CI691" s="18"/>
      <c r="CJ691" s="18"/>
      <c r="CK691" s="18"/>
      <c r="CL691" s="18"/>
      <c r="CM691" s="18"/>
      <c r="CN691" s="18"/>
      <c r="CO691" s="18"/>
      <c r="CP691" s="18"/>
      <c r="CQ691" s="18"/>
      <c r="CR691" s="18"/>
      <c r="CS691" s="18"/>
      <c r="CT691" s="18"/>
      <c r="CU691" s="18"/>
      <c r="CV691" s="18"/>
      <c r="CW691" s="18"/>
      <c r="CX691" s="18"/>
      <c r="CY691" s="18"/>
      <c r="CZ691" s="18"/>
      <c r="DA691" s="18"/>
      <c r="DB691" s="18"/>
      <c r="DC691" s="18"/>
      <c r="DD691" s="18"/>
      <c r="DE691" s="18"/>
      <c r="DF691" s="18"/>
      <c r="DG691" s="18"/>
      <c r="DH691" s="18"/>
      <c r="DI691" s="18"/>
      <c r="DJ691" s="18"/>
      <c r="DK691" s="18"/>
      <c r="DL691" s="18"/>
      <c r="DM691" s="18"/>
      <c r="DN691" s="18"/>
      <c r="DO691" s="18"/>
      <c r="DP691" s="53">
        <v>0</v>
      </c>
      <c r="DQ691" s="63">
        <v>0</v>
      </c>
      <c r="DR691" s="16">
        <v>0</v>
      </c>
      <c r="DS691" s="42">
        <f>PRODUCT(Таблица1[[#This Row],[РЕЙТИНГ НТЛ]:[РЕГ НТЛ]])</f>
        <v>0</v>
      </c>
      <c r="DT691" s="71">
        <f>SUM(Таблица1[[#This Row],[РЕЙТИНГ DPT]:[РЕЙТИНГ НТЛ]])</f>
        <v>0</v>
      </c>
    </row>
    <row r="692" spans="1:124" x14ac:dyDescent="0.25">
      <c r="A692" s="13">
        <v>12</v>
      </c>
      <c r="B692" s="14" t="s">
        <v>263</v>
      </c>
      <c r="C692" s="14" t="s">
        <v>102</v>
      </c>
      <c r="D692" s="14" t="s">
        <v>132</v>
      </c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7">
        <v>8.4</v>
      </c>
      <c r="S692" s="17">
        <v>9</v>
      </c>
      <c r="T692" s="17">
        <v>8.4</v>
      </c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A692" s="14"/>
      <c r="DB692" s="14"/>
      <c r="DC692" s="14"/>
      <c r="DD692" s="14"/>
      <c r="DE692" s="14"/>
      <c r="DF692" s="14"/>
      <c r="DG692" s="14"/>
      <c r="DH692" s="14"/>
      <c r="DI692" s="14"/>
      <c r="DJ692" s="14"/>
      <c r="DK692" s="14"/>
      <c r="DL692" s="14"/>
      <c r="DM692" s="14"/>
      <c r="DN692" s="14"/>
      <c r="DO692" s="14"/>
      <c r="DP692" s="53">
        <v>0</v>
      </c>
      <c r="DQ692" s="63">
        <v>0</v>
      </c>
      <c r="DR692" s="16">
        <v>0</v>
      </c>
      <c r="DS692" s="41">
        <f>PRODUCT(Таблица1[[#This Row],[РЕЙТИНГ НТЛ]:[РЕГ НТЛ]])</f>
        <v>0</v>
      </c>
      <c r="DT692" s="71">
        <f>SUM(Таблица1[[#This Row],[РЕЙТИНГ DPT]:[РЕЙТИНГ НТЛ]])</f>
        <v>0</v>
      </c>
    </row>
    <row r="693" spans="1:124" x14ac:dyDescent="0.25">
      <c r="A693" s="13">
        <v>10</v>
      </c>
      <c r="B693" s="14" t="s">
        <v>262</v>
      </c>
      <c r="C693" s="14" t="s">
        <v>102</v>
      </c>
      <c r="D693" s="14" t="s">
        <v>132</v>
      </c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7">
        <v>9</v>
      </c>
      <c r="S693" s="17">
        <v>9.6</v>
      </c>
      <c r="T693" s="17">
        <v>9.4</v>
      </c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  <c r="CX693" s="14"/>
      <c r="CY693" s="14"/>
      <c r="CZ693" s="14"/>
      <c r="DA693" s="14"/>
      <c r="DB693" s="14"/>
      <c r="DC693" s="14"/>
      <c r="DD693" s="14"/>
      <c r="DE693" s="14"/>
      <c r="DF693" s="14"/>
      <c r="DG693" s="14"/>
      <c r="DH693" s="14"/>
      <c r="DI693" s="14"/>
      <c r="DJ693" s="14"/>
      <c r="DK693" s="14"/>
      <c r="DL693" s="14"/>
      <c r="DM693" s="14"/>
      <c r="DN693" s="14"/>
      <c r="DO693" s="14"/>
      <c r="DP693" s="53">
        <v>0</v>
      </c>
      <c r="DQ693" s="63">
        <v>0</v>
      </c>
      <c r="DR693" s="16">
        <v>1</v>
      </c>
      <c r="DS693" s="41">
        <f>PRODUCT(Таблица1[[#This Row],[РЕЙТИНГ НТЛ]:[РЕГ НТЛ]])</f>
        <v>0</v>
      </c>
      <c r="DT693" s="71">
        <f>SUM(Таблица1[[#This Row],[РЕЙТИНГ DPT]:[РЕЙТИНГ НТЛ]])</f>
        <v>0</v>
      </c>
    </row>
    <row r="694" spans="1:124" x14ac:dyDescent="0.25">
      <c r="A694" s="13">
        <v>38</v>
      </c>
      <c r="B694" s="14" t="s">
        <v>279</v>
      </c>
      <c r="C694" s="14" t="s">
        <v>102</v>
      </c>
      <c r="D694" s="14" t="s">
        <v>163</v>
      </c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7">
        <v>9.1999999999999993</v>
      </c>
      <c r="S694" s="17">
        <v>9.6</v>
      </c>
      <c r="T694" s="17">
        <v>9.6</v>
      </c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A694" s="14"/>
      <c r="DB694" s="14"/>
      <c r="DC694" s="14"/>
      <c r="DD694" s="14"/>
      <c r="DE694" s="14"/>
      <c r="DF694" s="14"/>
      <c r="DG694" s="14"/>
      <c r="DH694" s="14"/>
      <c r="DI694" s="14"/>
      <c r="DJ694" s="14"/>
      <c r="DK694" s="14"/>
      <c r="DL694" s="14"/>
      <c r="DM694" s="14"/>
      <c r="DN694" s="14"/>
      <c r="DO694" s="14"/>
      <c r="DP694" s="53">
        <v>0</v>
      </c>
      <c r="DQ694" s="63">
        <v>0</v>
      </c>
      <c r="DR694" s="16">
        <v>0</v>
      </c>
      <c r="DS694" s="41">
        <f>PRODUCT(Таблица1[[#This Row],[РЕЙТИНГ НТЛ]:[РЕГ НТЛ]])</f>
        <v>0</v>
      </c>
      <c r="DT694" s="71">
        <f>SUM(Таблица1[[#This Row],[РЕЙТИНГ DPT]:[РЕЙТИНГ НТЛ]])</f>
        <v>0</v>
      </c>
    </row>
    <row r="695" spans="1:124" x14ac:dyDescent="0.25">
      <c r="A695" s="13">
        <v>19</v>
      </c>
      <c r="B695" s="14" t="s">
        <v>267</v>
      </c>
      <c r="C695" s="14" t="s">
        <v>102</v>
      </c>
      <c r="D695" s="14" t="s">
        <v>132</v>
      </c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7">
        <v>9.1999999999999993</v>
      </c>
      <c r="S695" s="17">
        <v>9.6</v>
      </c>
      <c r="T695" s="17">
        <v>9.1999999999999993</v>
      </c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  <c r="CR695" s="14"/>
      <c r="CS695" s="14"/>
      <c r="CT695" s="14"/>
      <c r="CU695" s="14"/>
      <c r="CV695" s="14"/>
      <c r="CW695" s="14"/>
      <c r="CX695" s="14"/>
      <c r="CY695" s="14"/>
      <c r="CZ695" s="14"/>
      <c r="DA695" s="14"/>
      <c r="DB695" s="14"/>
      <c r="DC695" s="14"/>
      <c r="DD695" s="14"/>
      <c r="DE695" s="14"/>
      <c r="DF695" s="14"/>
      <c r="DG695" s="14"/>
      <c r="DH695" s="14"/>
      <c r="DI695" s="14"/>
      <c r="DJ695" s="14"/>
      <c r="DK695" s="14"/>
      <c r="DL695" s="14"/>
      <c r="DM695" s="14"/>
      <c r="DN695" s="14"/>
      <c r="DO695" s="14"/>
      <c r="DP695" s="53">
        <v>0</v>
      </c>
      <c r="DQ695" s="63">
        <v>0</v>
      </c>
      <c r="DR695" s="16">
        <v>0</v>
      </c>
      <c r="DS695" s="41">
        <f>PRODUCT(Таблица1[[#This Row],[РЕЙТИНГ НТЛ]:[РЕГ НТЛ]])</f>
        <v>0</v>
      </c>
      <c r="DT695" s="71">
        <f>SUM(Таблица1[[#This Row],[РЕЙТИНГ DPT]:[РЕЙТИНГ НТЛ]])</f>
        <v>0</v>
      </c>
    </row>
    <row r="696" spans="1:124" x14ac:dyDescent="0.25">
      <c r="A696" s="13">
        <v>231</v>
      </c>
      <c r="B696" s="14" t="s">
        <v>303</v>
      </c>
      <c r="C696" s="14" t="s">
        <v>102</v>
      </c>
      <c r="D696" s="14" t="s">
        <v>132</v>
      </c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7">
        <v>9.4</v>
      </c>
      <c r="S696" s="17">
        <v>9.1999999999999993</v>
      </c>
      <c r="T696" s="17">
        <v>9.1999999999999993</v>
      </c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  <c r="CR696" s="14"/>
      <c r="CS696" s="14"/>
      <c r="CT696" s="14"/>
      <c r="CU696" s="14"/>
      <c r="CV696" s="14"/>
      <c r="CW696" s="14"/>
      <c r="CX696" s="14"/>
      <c r="CY696" s="14"/>
      <c r="CZ696" s="14"/>
      <c r="DA696" s="14"/>
      <c r="DB696" s="14"/>
      <c r="DC696" s="14"/>
      <c r="DD696" s="14"/>
      <c r="DE696" s="14"/>
      <c r="DF696" s="14"/>
      <c r="DG696" s="14"/>
      <c r="DH696" s="14"/>
      <c r="DI696" s="14"/>
      <c r="DJ696" s="14"/>
      <c r="DK696" s="14"/>
      <c r="DL696" s="14"/>
      <c r="DM696" s="14"/>
      <c r="DN696" s="14"/>
      <c r="DO696" s="14"/>
      <c r="DP696" s="53">
        <v>0</v>
      </c>
      <c r="DQ696" s="63">
        <v>0</v>
      </c>
      <c r="DR696" s="16">
        <v>0</v>
      </c>
      <c r="DS696" s="41">
        <f>PRODUCT(Таблица1[[#This Row],[РЕЙТИНГ НТЛ]:[РЕГ НТЛ]])</f>
        <v>0</v>
      </c>
      <c r="DT696" s="71">
        <f>SUM(Таблица1[[#This Row],[РЕЙТИНГ DPT]:[РЕЙТИНГ НТЛ]])</f>
        <v>0</v>
      </c>
    </row>
    <row r="697" spans="1:124" x14ac:dyDescent="0.25">
      <c r="A697" s="29">
        <v>131</v>
      </c>
      <c r="B697" s="30" t="s">
        <v>394</v>
      </c>
      <c r="C697" s="14" t="s">
        <v>102</v>
      </c>
      <c r="D697" s="30" t="s">
        <v>132</v>
      </c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30"/>
      <c r="BQ697" s="30"/>
      <c r="BR697" s="30"/>
      <c r="BS697" s="30"/>
      <c r="BT697" s="30"/>
      <c r="BU697" s="30"/>
      <c r="BV697" s="30"/>
      <c r="BW697" s="30"/>
      <c r="BX697" s="30"/>
      <c r="BY697" s="30"/>
      <c r="BZ697" s="30"/>
      <c r="CA697" s="30"/>
      <c r="CB697" s="30"/>
      <c r="CC697" s="30"/>
      <c r="CD697" s="30"/>
      <c r="CE697" s="30"/>
      <c r="CF697" s="30"/>
      <c r="CG697" s="37">
        <v>9</v>
      </c>
      <c r="CH697" s="37">
        <v>8.6</v>
      </c>
      <c r="CI697" s="37">
        <v>9</v>
      </c>
      <c r="CJ697" s="37">
        <v>8.6</v>
      </c>
      <c r="CK697" s="30"/>
      <c r="CL697" s="30"/>
      <c r="CM697" s="30"/>
      <c r="CN697" s="30"/>
      <c r="CO697" s="30"/>
      <c r="CP697" s="30"/>
      <c r="CQ697" s="30"/>
      <c r="CR697" s="30"/>
      <c r="CS697" s="30"/>
      <c r="CT697" s="30"/>
      <c r="CU697" s="30"/>
      <c r="CV697" s="30"/>
      <c r="CW697" s="30"/>
      <c r="CX697" s="30"/>
      <c r="CY697" s="30"/>
      <c r="CZ697" s="30"/>
      <c r="DA697" s="30"/>
      <c r="DB697" s="30"/>
      <c r="DC697" s="30"/>
      <c r="DD697" s="30"/>
      <c r="DE697" s="30"/>
      <c r="DF697" s="30"/>
      <c r="DG697" s="30"/>
      <c r="DH697" s="30"/>
      <c r="DI697" s="30"/>
      <c r="DJ697" s="30"/>
      <c r="DK697" s="30"/>
      <c r="DL697" s="30"/>
      <c r="DM697" s="30"/>
      <c r="DN697" s="30"/>
      <c r="DO697" s="30"/>
      <c r="DP697" s="53">
        <v>0</v>
      </c>
      <c r="DQ697" s="63">
        <v>0</v>
      </c>
      <c r="DR697" s="31">
        <v>1</v>
      </c>
      <c r="DS697" s="70">
        <f>PRODUCT(Таблица1[[#This Row],[РЕЙТИНГ НТЛ]:[РЕГ НТЛ]])</f>
        <v>0</v>
      </c>
      <c r="DT697" s="71">
        <f>SUM(Таблица1[[#This Row],[РЕЙТИНГ DPT]:[РЕЙТИНГ НТЛ]])</f>
        <v>0</v>
      </c>
    </row>
    <row r="698" spans="1:124" x14ac:dyDescent="0.25">
      <c r="A698" s="13">
        <v>29</v>
      </c>
      <c r="B698" s="14" t="s">
        <v>275</v>
      </c>
      <c r="C698" s="14" t="s">
        <v>102</v>
      </c>
      <c r="D698" s="14" t="s">
        <v>163</v>
      </c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7">
        <v>9.1999999999999993</v>
      </c>
      <c r="S698" s="17">
        <v>9.4</v>
      </c>
      <c r="T698" s="17">
        <v>9</v>
      </c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A698" s="14"/>
      <c r="DB698" s="14"/>
      <c r="DC698" s="14"/>
      <c r="DD698" s="14"/>
      <c r="DE698" s="14"/>
      <c r="DF698" s="14"/>
      <c r="DG698" s="14"/>
      <c r="DH698" s="14"/>
      <c r="DI698" s="14"/>
      <c r="DJ698" s="14"/>
      <c r="DK698" s="14"/>
      <c r="DL698" s="14"/>
      <c r="DM698" s="14"/>
      <c r="DN698" s="14"/>
      <c r="DO698" s="14"/>
      <c r="DP698" s="53">
        <v>0</v>
      </c>
      <c r="DQ698" s="63">
        <v>0</v>
      </c>
      <c r="DR698" s="16">
        <v>0</v>
      </c>
      <c r="DS698" s="41">
        <f>PRODUCT(Таблица1[[#This Row],[РЕЙТИНГ НТЛ]:[РЕГ НТЛ]])</f>
        <v>0</v>
      </c>
      <c r="DT698" s="71">
        <f>SUM(Таблица1[[#This Row],[РЕЙТИНГ DPT]:[РЕЙТИНГ НТЛ]])</f>
        <v>0</v>
      </c>
    </row>
    <row r="699" spans="1:124" x14ac:dyDescent="0.25">
      <c r="A699" s="21">
        <v>235</v>
      </c>
      <c r="B699" s="18" t="s">
        <v>306</v>
      </c>
      <c r="C699" s="14" t="s">
        <v>102</v>
      </c>
      <c r="D699" s="18" t="s">
        <v>163</v>
      </c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26">
        <v>8.6</v>
      </c>
      <c r="S699" s="26">
        <v>8.1999999999999993</v>
      </c>
      <c r="T699" s="26">
        <v>8.4</v>
      </c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  <c r="BM699" s="18"/>
      <c r="BN699" s="18"/>
      <c r="BO699" s="18"/>
      <c r="BP699" s="18"/>
      <c r="BQ699" s="18"/>
      <c r="BR699" s="18"/>
      <c r="BS699" s="18"/>
      <c r="BT699" s="18"/>
      <c r="BU699" s="18"/>
      <c r="BV699" s="18"/>
      <c r="BW699" s="18"/>
      <c r="BX699" s="18"/>
      <c r="BY699" s="18"/>
      <c r="BZ699" s="18"/>
      <c r="CA699" s="18"/>
      <c r="CB699" s="18"/>
      <c r="CC699" s="18"/>
      <c r="CD699" s="18"/>
      <c r="CE699" s="18"/>
      <c r="CF699" s="18"/>
      <c r="CG699" s="18"/>
      <c r="CH699" s="18"/>
      <c r="CI699" s="18"/>
      <c r="CJ699" s="18"/>
      <c r="CK699" s="18"/>
      <c r="CL699" s="18"/>
      <c r="CM699" s="18"/>
      <c r="CN699" s="18"/>
      <c r="CO699" s="18"/>
      <c r="CP699" s="18"/>
      <c r="CQ699" s="18"/>
      <c r="CR699" s="18"/>
      <c r="CS699" s="18"/>
      <c r="CT699" s="18"/>
      <c r="CU699" s="18"/>
      <c r="CV699" s="18"/>
      <c r="CW699" s="18"/>
      <c r="CX699" s="18"/>
      <c r="CY699" s="18"/>
      <c r="CZ699" s="18"/>
      <c r="DA699" s="18"/>
      <c r="DB699" s="18"/>
      <c r="DC699" s="18"/>
      <c r="DD699" s="18"/>
      <c r="DE699" s="18"/>
      <c r="DF699" s="18"/>
      <c r="DG699" s="18"/>
      <c r="DH699" s="18"/>
      <c r="DI699" s="18"/>
      <c r="DJ699" s="18"/>
      <c r="DK699" s="18"/>
      <c r="DL699" s="18"/>
      <c r="DM699" s="18"/>
      <c r="DN699" s="18"/>
      <c r="DO699" s="18"/>
      <c r="DP699" s="56">
        <v>0</v>
      </c>
      <c r="DQ699" s="63">
        <v>0</v>
      </c>
      <c r="DR699" s="16">
        <v>0</v>
      </c>
      <c r="DS699" s="42">
        <f>PRODUCT(Таблица1[[#This Row],[РЕЙТИНГ НТЛ]:[РЕГ НТЛ]])</f>
        <v>0</v>
      </c>
      <c r="DT699" s="71">
        <f>SUM(Таблица1[[#This Row],[РЕЙТИНГ DPT]:[РЕЙТИНГ НТЛ]])</f>
        <v>0</v>
      </c>
    </row>
    <row r="700" spans="1:124" x14ac:dyDescent="0.25">
      <c r="A700" s="29">
        <v>151</v>
      </c>
      <c r="B700" s="30" t="s">
        <v>405</v>
      </c>
      <c r="C700" s="14" t="s">
        <v>102</v>
      </c>
      <c r="D700" s="30" t="s">
        <v>132</v>
      </c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7">
        <v>8.8000000000000007</v>
      </c>
      <c r="CO700" s="37">
        <v>9</v>
      </c>
      <c r="CP700" s="37">
        <v>9.4</v>
      </c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53">
        <v>0</v>
      </c>
      <c r="DQ700" s="63">
        <v>0</v>
      </c>
      <c r="DR700" s="31">
        <v>1</v>
      </c>
      <c r="DS700" s="70">
        <f>PRODUCT(Таблица1[[#This Row],[РЕЙТИНГ НТЛ]:[РЕГ НТЛ]])</f>
        <v>0</v>
      </c>
      <c r="DT700" s="71">
        <f>SUM(Таблица1[[#This Row],[РЕЙТИНГ DPT]:[РЕЙТИНГ НТЛ]])</f>
        <v>0</v>
      </c>
    </row>
    <row r="701" spans="1:124" x14ac:dyDescent="0.25">
      <c r="A701" s="21">
        <v>30</v>
      </c>
      <c r="B701" s="18" t="s">
        <v>276</v>
      </c>
      <c r="C701" s="14" t="s">
        <v>102</v>
      </c>
      <c r="D701" s="18" t="s">
        <v>163</v>
      </c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26">
        <v>9</v>
      </c>
      <c r="S701" s="26">
        <v>9.4</v>
      </c>
      <c r="T701" s="26">
        <v>9.1999999999999993</v>
      </c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  <c r="BM701" s="18"/>
      <c r="BN701" s="18"/>
      <c r="BO701" s="18"/>
      <c r="BP701" s="18"/>
      <c r="BQ701" s="18"/>
      <c r="BR701" s="18"/>
      <c r="BS701" s="18"/>
      <c r="BT701" s="18"/>
      <c r="BU701" s="18"/>
      <c r="BV701" s="18"/>
      <c r="BW701" s="18"/>
      <c r="BX701" s="18"/>
      <c r="BY701" s="18"/>
      <c r="BZ701" s="18"/>
      <c r="CA701" s="18"/>
      <c r="CB701" s="18"/>
      <c r="CC701" s="18"/>
      <c r="CD701" s="18"/>
      <c r="CE701" s="18"/>
      <c r="CF701" s="18"/>
      <c r="CG701" s="18"/>
      <c r="CH701" s="18"/>
      <c r="CI701" s="18"/>
      <c r="CJ701" s="18"/>
      <c r="CK701" s="18"/>
      <c r="CL701" s="18"/>
      <c r="CM701" s="18"/>
      <c r="CN701" s="18"/>
      <c r="CO701" s="18"/>
      <c r="CP701" s="18"/>
      <c r="CQ701" s="18"/>
      <c r="CR701" s="18"/>
      <c r="CS701" s="18"/>
      <c r="CT701" s="18"/>
      <c r="CU701" s="18"/>
      <c r="CV701" s="18"/>
      <c r="CW701" s="18"/>
      <c r="CX701" s="18"/>
      <c r="CY701" s="18"/>
      <c r="CZ701" s="18"/>
      <c r="DA701" s="18"/>
      <c r="DB701" s="18"/>
      <c r="DC701" s="18"/>
      <c r="DD701" s="18"/>
      <c r="DE701" s="18"/>
      <c r="DF701" s="18"/>
      <c r="DG701" s="18"/>
      <c r="DH701" s="18"/>
      <c r="DI701" s="18"/>
      <c r="DJ701" s="18"/>
      <c r="DK701" s="18"/>
      <c r="DL701" s="18"/>
      <c r="DM701" s="18"/>
      <c r="DN701" s="18"/>
      <c r="DO701" s="18"/>
      <c r="DP701" s="53">
        <v>0</v>
      </c>
      <c r="DQ701" s="63">
        <v>0</v>
      </c>
      <c r="DR701" s="16">
        <v>0</v>
      </c>
      <c r="DS701" s="42">
        <f>PRODUCT(Таблица1[[#This Row],[РЕЙТИНГ НТЛ]:[РЕГ НТЛ]])</f>
        <v>0</v>
      </c>
      <c r="DT701" s="71">
        <f>SUM(Таблица1[[#This Row],[РЕЙТИНГ DPT]:[РЕЙТИНГ НТЛ]])</f>
        <v>0</v>
      </c>
    </row>
    <row r="702" spans="1:124" x14ac:dyDescent="0.25">
      <c r="A702" s="13">
        <v>94</v>
      </c>
      <c r="B702" s="14" t="s">
        <v>354</v>
      </c>
      <c r="C702" s="14" t="s">
        <v>102</v>
      </c>
      <c r="D702" s="14" t="s">
        <v>132</v>
      </c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7">
        <v>9.4</v>
      </c>
      <c r="BB702" s="17">
        <v>9</v>
      </c>
      <c r="BC702" s="17">
        <v>9.1999999999999993</v>
      </c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4"/>
      <c r="BU702" s="14"/>
      <c r="BV702" s="14"/>
      <c r="BW702" s="14"/>
      <c r="BX702" s="14"/>
      <c r="BY702" s="14"/>
      <c r="BZ702" s="14"/>
      <c r="CA702" s="14"/>
      <c r="CB702" s="14"/>
      <c r="CC702" s="14"/>
      <c r="CD702" s="14"/>
      <c r="CE702" s="14"/>
      <c r="CF702" s="14"/>
      <c r="CG702" s="14"/>
      <c r="CH702" s="14"/>
      <c r="CI702" s="14"/>
      <c r="CJ702" s="14"/>
      <c r="CK702" s="14"/>
      <c r="CL702" s="14"/>
      <c r="CM702" s="14"/>
      <c r="CN702" s="14"/>
      <c r="CO702" s="14"/>
      <c r="CP702" s="14"/>
      <c r="CQ702" s="14"/>
      <c r="CR702" s="14"/>
      <c r="CS702" s="14"/>
      <c r="CT702" s="14"/>
      <c r="CU702" s="14"/>
      <c r="CV702" s="14"/>
      <c r="CW702" s="14"/>
      <c r="CX702" s="14"/>
      <c r="CY702" s="14"/>
      <c r="CZ702" s="14"/>
      <c r="DA702" s="14"/>
      <c r="DB702" s="14"/>
      <c r="DC702" s="14"/>
      <c r="DD702" s="14"/>
      <c r="DE702" s="14"/>
      <c r="DF702" s="14"/>
      <c r="DG702" s="14"/>
      <c r="DH702" s="14"/>
      <c r="DI702" s="14"/>
      <c r="DJ702" s="14"/>
      <c r="DK702" s="14"/>
      <c r="DL702" s="14"/>
      <c r="DM702" s="14"/>
      <c r="DN702" s="14"/>
      <c r="DO702" s="14"/>
      <c r="DP702" s="53">
        <v>0</v>
      </c>
      <c r="DQ702" s="63">
        <v>0</v>
      </c>
      <c r="DR702" s="16">
        <v>0</v>
      </c>
      <c r="DS702" s="41">
        <f>PRODUCT(Таблица1[[#This Row],[РЕЙТИНГ НТЛ]:[РЕГ НТЛ]])</f>
        <v>0</v>
      </c>
      <c r="DT702" s="71">
        <f>SUM(Таблица1[[#This Row],[РЕЙТИНГ DPT]:[РЕЙТИНГ НТЛ]])</f>
        <v>0</v>
      </c>
    </row>
    <row r="703" spans="1:124" x14ac:dyDescent="0.25">
      <c r="A703" s="13">
        <v>107</v>
      </c>
      <c r="B703" s="14" t="s">
        <v>328</v>
      </c>
      <c r="C703" s="14" t="s">
        <v>102</v>
      </c>
      <c r="D703" s="14" t="s">
        <v>132</v>
      </c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7">
        <v>9.4</v>
      </c>
      <c r="AU703" s="17">
        <v>9.1999999999999993</v>
      </c>
      <c r="AV703" s="17">
        <v>9.4</v>
      </c>
      <c r="AW703" s="17">
        <v>9.4</v>
      </c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4"/>
      <c r="BU703" s="14"/>
      <c r="BV703" s="14"/>
      <c r="BW703" s="14"/>
      <c r="BX703" s="14"/>
      <c r="BY703" s="14"/>
      <c r="BZ703" s="14"/>
      <c r="CA703" s="14"/>
      <c r="CB703" s="14"/>
      <c r="CC703" s="14"/>
      <c r="CD703" s="14"/>
      <c r="CE703" s="14"/>
      <c r="CF703" s="14"/>
      <c r="CG703" s="14"/>
      <c r="CH703" s="14"/>
      <c r="CI703" s="14"/>
      <c r="CJ703" s="14"/>
      <c r="CK703" s="14"/>
      <c r="CL703" s="14"/>
      <c r="CM703" s="14"/>
      <c r="CN703" s="14"/>
      <c r="CO703" s="14"/>
      <c r="CP703" s="14"/>
      <c r="CQ703" s="14"/>
      <c r="CR703" s="14"/>
      <c r="CS703" s="14"/>
      <c r="CT703" s="14"/>
      <c r="CU703" s="14"/>
      <c r="CV703" s="14"/>
      <c r="CW703" s="14"/>
      <c r="CX703" s="14"/>
      <c r="CY703" s="14"/>
      <c r="CZ703" s="14"/>
      <c r="DA703" s="14"/>
      <c r="DB703" s="14"/>
      <c r="DC703" s="14"/>
      <c r="DD703" s="14"/>
      <c r="DE703" s="14"/>
      <c r="DF703" s="14"/>
      <c r="DG703" s="14"/>
      <c r="DH703" s="14"/>
      <c r="DI703" s="14"/>
      <c r="DJ703" s="14"/>
      <c r="DK703" s="14"/>
      <c r="DL703" s="14"/>
      <c r="DM703" s="14"/>
      <c r="DN703" s="14"/>
      <c r="DO703" s="14"/>
      <c r="DP703" s="53">
        <v>0</v>
      </c>
      <c r="DQ703" s="63">
        <v>0</v>
      </c>
      <c r="DR703" s="16">
        <v>1</v>
      </c>
      <c r="DS703" s="41">
        <f>PRODUCT(Таблица1[[#This Row],[РЕЙТИНГ НТЛ]:[РЕГ НТЛ]])</f>
        <v>0</v>
      </c>
      <c r="DT703" s="71">
        <f>SUM(Таблица1[[#This Row],[РЕЙТИНГ DPT]:[РЕЙТИНГ НТЛ]])</f>
        <v>0</v>
      </c>
    </row>
    <row r="704" spans="1:124" x14ac:dyDescent="0.25">
      <c r="A704" s="13">
        <v>13</v>
      </c>
      <c r="B704" s="14" t="s">
        <v>237</v>
      </c>
      <c r="C704" s="14" t="s">
        <v>102</v>
      </c>
      <c r="D704" s="14" t="s">
        <v>132</v>
      </c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7">
        <v>9.6</v>
      </c>
      <c r="S704" s="17">
        <v>9.1999999999999993</v>
      </c>
      <c r="T704" s="17">
        <v>9.4</v>
      </c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4"/>
      <c r="BU704" s="14"/>
      <c r="BV704" s="14"/>
      <c r="BW704" s="14"/>
      <c r="BX704" s="14"/>
      <c r="BY704" s="14"/>
      <c r="BZ704" s="14"/>
      <c r="CA704" s="14"/>
      <c r="CB704" s="14"/>
      <c r="CC704" s="14"/>
      <c r="CD704" s="14"/>
      <c r="CE704" s="14"/>
      <c r="CF704" s="14"/>
      <c r="CG704" s="14"/>
      <c r="CH704" s="14"/>
      <c r="CI704" s="14"/>
      <c r="CJ704" s="14"/>
      <c r="CK704" s="14"/>
      <c r="CL704" s="14"/>
      <c r="CM704" s="14"/>
      <c r="CN704" s="14"/>
      <c r="CO704" s="14"/>
      <c r="CP704" s="14"/>
      <c r="CQ704" s="14"/>
      <c r="CR704" s="14"/>
      <c r="CS704" s="14"/>
      <c r="CT704" s="14"/>
      <c r="CU704" s="14"/>
      <c r="CV704" s="14"/>
      <c r="CW704" s="14"/>
      <c r="CX704" s="14"/>
      <c r="CY704" s="14"/>
      <c r="CZ704" s="14"/>
      <c r="DA704" s="14"/>
      <c r="DB704" s="14"/>
      <c r="DC704" s="14"/>
      <c r="DD704" s="14"/>
      <c r="DE704" s="14"/>
      <c r="DF704" s="14"/>
      <c r="DG704" s="14"/>
      <c r="DH704" s="14"/>
      <c r="DI704" s="14"/>
      <c r="DJ704" s="14"/>
      <c r="DK704" s="14"/>
      <c r="DL704" s="14"/>
      <c r="DM704" s="14"/>
      <c r="DN704" s="14"/>
      <c r="DO704" s="14"/>
      <c r="DP704" s="53">
        <v>0</v>
      </c>
      <c r="DQ704" s="63">
        <v>0</v>
      </c>
      <c r="DR704" s="16">
        <v>1</v>
      </c>
      <c r="DS704" s="41">
        <f>PRODUCT(Таблица1[[#This Row],[РЕЙТИНГ НТЛ]:[РЕГ НТЛ]])</f>
        <v>0</v>
      </c>
      <c r="DT704" s="71">
        <f>SUM(Таблица1[[#This Row],[РЕЙТИНГ DPT]:[РЕЙТИНГ НТЛ]])</f>
        <v>0</v>
      </c>
    </row>
    <row r="705" spans="1:124" x14ac:dyDescent="0.25">
      <c r="A705" s="13">
        <v>236</v>
      </c>
      <c r="B705" s="14" t="s">
        <v>307</v>
      </c>
      <c r="C705" s="14" t="s">
        <v>102</v>
      </c>
      <c r="D705" s="14" t="s">
        <v>132</v>
      </c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7">
        <v>8.8000000000000007</v>
      </c>
      <c r="S705" s="17">
        <v>8.4</v>
      </c>
      <c r="T705" s="17">
        <v>9</v>
      </c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4"/>
      <c r="BU705" s="14"/>
      <c r="BV705" s="14"/>
      <c r="BW705" s="14"/>
      <c r="BX705" s="14"/>
      <c r="BY705" s="14"/>
      <c r="BZ705" s="14"/>
      <c r="CA705" s="14"/>
      <c r="CB705" s="14"/>
      <c r="CC705" s="14"/>
      <c r="CD705" s="14"/>
      <c r="CE705" s="14"/>
      <c r="CF705" s="14"/>
      <c r="CG705" s="14"/>
      <c r="CH705" s="14"/>
      <c r="CI705" s="14"/>
      <c r="CJ705" s="14"/>
      <c r="CK705" s="14"/>
      <c r="CL705" s="14"/>
      <c r="CM705" s="14"/>
      <c r="CN705" s="14"/>
      <c r="CO705" s="14"/>
      <c r="CP705" s="14"/>
      <c r="CQ705" s="14"/>
      <c r="CR705" s="14"/>
      <c r="CS705" s="14"/>
      <c r="CT705" s="14"/>
      <c r="CU705" s="14"/>
      <c r="CV705" s="14"/>
      <c r="CW705" s="14"/>
      <c r="CX705" s="14"/>
      <c r="CY705" s="14"/>
      <c r="CZ705" s="14"/>
      <c r="DA705" s="14"/>
      <c r="DB705" s="14"/>
      <c r="DC705" s="14"/>
      <c r="DD705" s="14"/>
      <c r="DE705" s="14"/>
      <c r="DF705" s="14"/>
      <c r="DG705" s="14"/>
      <c r="DH705" s="14"/>
      <c r="DI705" s="14"/>
      <c r="DJ705" s="14"/>
      <c r="DK705" s="14"/>
      <c r="DL705" s="14"/>
      <c r="DM705" s="14"/>
      <c r="DN705" s="14"/>
      <c r="DO705" s="14"/>
      <c r="DP705" s="53">
        <v>0</v>
      </c>
      <c r="DQ705" s="63">
        <v>0</v>
      </c>
      <c r="DR705" s="16">
        <v>1</v>
      </c>
      <c r="DS705" s="41">
        <f>PRODUCT(Таблица1[[#This Row],[РЕЙТИНГ НТЛ]:[РЕГ НТЛ]])</f>
        <v>0</v>
      </c>
      <c r="DT705" s="71">
        <f>SUM(Таблица1[[#This Row],[РЕЙТИНГ DPT]:[РЕЙТИНГ НТЛ]])</f>
        <v>0</v>
      </c>
    </row>
    <row r="706" spans="1:124" x14ac:dyDescent="0.25">
      <c r="A706" s="13">
        <v>87</v>
      </c>
      <c r="B706" s="14" t="s">
        <v>423</v>
      </c>
      <c r="C706" s="14" t="s">
        <v>102</v>
      </c>
      <c r="D706" s="14" t="s">
        <v>132</v>
      </c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7">
        <v>9.1999999999999993</v>
      </c>
      <c r="AQ706" s="17">
        <v>9.1999999999999993</v>
      </c>
      <c r="AR706" s="17">
        <v>9.4</v>
      </c>
      <c r="AS706" s="17">
        <v>9.1999999999999993</v>
      </c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  <c r="BT706" s="14"/>
      <c r="BU706" s="14"/>
      <c r="BV706" s="14"/>
      <c r="BW706" s="14"/>
      <c r="BX706" s="14"/>
      <c r="BY706" s="14"/>
      <c r="BZ706" s="14"/>
      <c r="CA706" s="14"/>
      <c r="CB706" s="14"/>
      <c r="CC706" s="14"/>
      <c r="CD706" s="14"/>
      <c r="CE706" s="14"/>
      <c r="CF706" s="14"/>
      <c r="CG706" s="14"/>
      <c r="CH706" s="14"/>
      <c r="CI706" s="14"/>
      <c r="CJ706" s="14"/>
      <c r="CK706" s="14"/>
      <c r="CL706" s="14"/>
      <c r="CM706" s="14"/>
      <c r="CN706" s="14"/>
      <c r="CO706" s="14"/>
      <c r="CP706" s="14"/>
      <c r="CQ706" s="14"/>
      <c r="CR706" s="14"/>
      <c r="CS706" s="14"/>
      <c r="CT706" s="14"/>
      <c r="CU706" s="14"/>
      <c r="CV706" s="14"/>
      <c r="CW706" s="14"/>
      <c r="CX706" s="14"/>
      <c r="CY706" s="14"/>
      <c r="CZ706" s="14"/>
      <c r="DA706" s="14"/>
      <c r="DB706" s="14"/>
      <c r="DC706" s="14"/>
      <c r="DD706" s="14"/>
      <c r="DE706" s="14"/>
      <c r="DF706" s="14"/>
      <c r="DG706" s="14"/>
      <c r="DH706" s="14"/>
      <c r="DI706" s="14"/>
      <c r="DJ706" s="14"/>
      <c r="DK706" s="14"/>
      <c r="DL706" s="14"/>
      <c r="DM706" s="14"/>
      <c r="DN706" s="14"/>
      <c r="DO706" s="14"/>
      <c r="DP706" s="53">
        <v>0</v>
      </c>
      <c r="DQ706" s="63">
        <v>0</v>
      </c>
      <c r="DR706" s="16">
        <v>1</v>
      </c>
      <c r="DS706" s="41">
        <f>PRODUCT(Таблица1[[#This Row],[РЕЙТИНГ НТЛ]:[РЕГ НТЛ]])</f>
        <v>0</v>
      </c>
      <c r="DT706" s="71">
        <f>SUM(Таблица1[[#This Row],[РЕЙТИНГ DPT]:[РЕЙТИНГ НТЛ]])</f>
        <v>0</v>
      </c>
    </row>
    <row r="707" spans="1:124" x14ac:dyDescent="0.25">
      <c r="A707" s="13">
        <v>233</v>
      </c>
      <c r="B707" s="14" t="s">
        <v>305</v>
      </c>
      <c r="C707" s="14" t="s">
        <v>102</v>
      </c>
      <c r="D707" s="14" t="s">
        <v>132</v>
      </c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7">
        <v>9</v>
      </c>
      <c r="S707" s="17">
        <v>9</v>
      </c>
      <c r="T707" s="17">
        <v>9.1999999999999993</v>
      </c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4"/>
      <c r="BU707" s="14"/>
      <c r="BV707" s="14"/>
      <c r="BW707" s="14"/>
      <c r="BX707" s="14"/>
      <c r="BY707" s="14"/>
      <c r="BZ707" s="14"/>
      <c r="CA707" s="14"/>
      <c r="CB707" s="14"/>
      <c r="CC707" s="14"/>
      <c r="CD707" s="14"/>
      <c r="CE707" s="14"/>
      <c r="CF707" s="14"/>
      <c r="CG707" s="14"/>
      <c r="CH707" s="14"/>
      <c r="CI707" s="14"/>
      <c r="CJ707" s="14"/>
      <c r="CK707" s="14"/>
      <c r="CL707" s="14"/>
      <c r="CM707" s="14"/>
      <c r="CN707" s="14"/>
      <c r="CO707" s="14"/>
      <c r="CP707" s="14"/>
      <c r="CQ707" s="14"/>
      <c r="CR707" s="14"/>
      <c r="CS707" s="14"/>
      <c r="CT707" s="14"/>
      <c r="CU707" s="14"/>
      <c r="CV707" s="14"/>
      <c r="CW707" s="14"/>
      <c r="CX707" s="14"/>
      <c r="CY707" s="14"/>
      <c r="CZ707" s="14"/>
      <c r="DA707" s="14"/>
      <c r="DB707" s="14"/>
      <c r="DC707" s="14"/>
      <c r="DD707" s="14"/>
      <c r="DE707" s="14"/>
      <c r="DF707" s="14"/>
      <c r="DG707" s="14"/>
      <c r="DH707" s="14"/>
      <c r="DI707" s="14"/>
      <c r="DJ707" s="14"/>
      <c r="DK707" s="14"/>
      <c r="DL707" s="14"/>
      <c r="DM707" s="14"/>
      <c r="DN707" s="14"/>
      <c r="DO707" s="14"/>
      <c r="DP707" s="53">
        <v>0</v>
      </c>
      <c r="DQ707" s="63">
        <v>0</v>
      </c>
      <c r="DR707" s="16">
        <v>0</v>
      </c>
      <c r="DS707" s="41">
        <f>PRODUCT(Таблица1[[#This Row],[РЕЙТИНГ НТЛ]:[РЕГ НТЛ]])</f>
        <v>0</v>
      </c>
      <c r="DT707" s="71">
        <f>SUM(Таблица1[[#This Row],[РЕЙТИНГ DPT]:[РЕЙТИНГ НТЛ]])</f>
        <v>0</v>
      </c>
    </row>
    <row r="708" spans="1:124" x14ac:dyDescent="0.25">
      <c r="A708" s="13">
        <v>16</v>
      </c>
      <c r="B708" s="14" t="s">
        <v>266</v>
      </c>
      <c r="C708" s="14" t="s">
        <v>102</v>
      </c>
      <c r="D708" s="14" t="s">
        <v>132</v>
      </c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7">
        <v>9.6</v>
      </c>
      <c r="S708" s="17">
        <v>9.6</v>
      </c>
      <c r="T708" s="17">
        <v>9.6</v>
      </c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4"/>
      <c r="BU708" s="14"/>
      <c r="BV708" s="14"/>
      <c r="BW708" s="14"/>
      <c r="BX708" s="14"/>
      <c r="BY708" s="14"/>
      <c r="BZ708" s="14"/>
      <c r="CA708" s="14"/>
      <c r="CB708" s="14"/>
      <c r="CC708" s="14"/>
      <c r="CD708" s="14"/>
      <c r="CE708" s="14"/>
      <c r="CF708" s="14"/>
      <c r="CG708" s="14"/>
      <c r="CH708" s="14"/>
      <c r="CI708" s="14"/>
      <c r="CJ708" s="14"/>
      <c r="CK708" s="14"/>
      <c r="CL708" s="14"/>
      <c r="CM708" s="14"/>
      <c r="CN708" s="14"/>
      <c r="CO708" s="14"/>
      <c r="CP708" s="14"/>
      <c r="CQ708" s="14"/>
      <c r="CR708" s="14"/>
      <c r="CS708" s="14"/>
      <c r="CT708" s="14"/>
      <c r="CU708" s="14"/>
      <c r="CV708" s="14"/>
      <c r="CW708" s="14"/>
      <c r="CX708" s="14"/>
      <c r="CY708" s="14"/>
      <c r="CZ708" s="14"/>
      <c r="DA708" s="14"/>
      <c r="DB708" s="14"/>
      <c r="DC708" s="14"/>
      <c r="DD708" s="14"/>
      <c r="DE708" s="14"/>
      <c r="DF708" s="14"/>
      <c r="DG708" s="14"/>
      <c r="DH708" s="14"/>
      <c r="DI708" s="14"/>
      <c r="DJ708" s="14"/>
      <c r="DK708" s="14"/>
      <c r="DL708" s="14"/>
      <c r="DM708" s="14"/>
      <c r="DN708" s="14"/>
      <c r="DO708" s="14"/>
      <c r="DP708" s="53">
        <v>0</v>
      </c>
      <c r="DQ708" s="63">
        <v>0</v>
      </c>
      <c r="DR708" s="16">
        <v>0</v>
      </c>
      <c r="DS708" s="41">
        <f>PRODUCT(Таблица1[[#This Row],[РЕЙТИНГ НТЛ]:[РЕГ НТЛ]])</f>
        <v>0</v>
      </c>
      <c r="DT708" s="71">
        <f>SUM(Таблица1[[#This Row],[РЕЙТИНГ DPT]:[РЕЙТИНГ НТЛ]])</f>
        <v>0</v>
      </c>
    </row>
    <row r="709" spans="1:124" x14ac:dyDescent="0.25">
      <c r="A709" s="13">
        <v>229</v>
      </c>
      <c r="B709" s="14" t="s">
        <v>301</v>
      </c>
      <c r="C709" s="14" t="s">
        <v>102</v>
      </c>
      <c r="D709" s="14" t="s">
        <v>132</v>
      </c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7">
        <v>9.1999999999999993</v>
      </c>
      <c r="S709" s="17">
        <v>8.1999999999999993</v>
      </c>
      <c r="T709" s="17">
        <v>9.1999999999999993</v>
      </c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4"/>
      <c r="BU709" s="14"/>
      <c r="BV709" s="14"/>
      <c r="BW709" s="14"/>
      <c r="BX709" s="14"/>
      <c r="BY709" s="14"/>
      <c r="BZ709" s="14"/>
      <c r="CA709" s="14"/>
      <c r="CB709" s="14"/>
      <c r="CC709" s="14"/>
      <c r="CD709" s="14"/>
      <c r="CE709" s="14"/>
      <c r="CF709" s="14"/>
      <c r="CG709" s="14"/>
      <c r="CH709" s="14"/>
      <c r="CI709" s="14"/>
      <c r="CJ709" s="14"/>
      <c r="CK709" s="14"/>
      <c r="CL709" s="14"/>
      <c r="CM709" s="14"/>
      <c r="CN709" s="14"/>
      <c r="CO709" s="14"/>
      <c r="CP709" s="14"/>
      <c r="CQ709" s="14"/>
      <c r="CR709" s="14"/>
      <c r="CS709" s="14"/>
      <c r="CT709" s="14"/>
      <c r="CU709" s="14"/>
      <c r="CV709" s="14"/>
      <c r="CW709" s="14"/>
      <c r="CX709" s="14"/>
      <c r="CY709" s="14"/>
      <c r="CZ709" s="14"/>
      <c r="DA709" s="14"/>
      <c r="DB709" s="14"/>
      <c r="DC709" s="14"/>
      <c r="DD709" s="14"/>
      <c r="DE709" s="14"/>
      <c r="DF709" s="14"/>
      <c r="DG709" s="14"/>
      <c r="DH709" s="14"/>
      <c r="DI709" s="14"/>
      <c r="DJ709" s="14"/>
      <c r="DK709" s="14"/>
      <c r="DL709" s="14"/>
      <c r="DM709" s="14"/>
      <c r="DN709" s="14"/>
      <c r="DO709" s="14"/>
      <c r="DP709" s="53">
        <v>0</v>
      </c>
      <c r="DQ709" s="63">
        <v>0</v>
      </c>
      <c r="DR709" s="16">
        <v>0</v>
      </c>
      <c r="DS709" s="41">
        <f>PRODUCT(Таблица1[[#This Row],[РЕЙТИНГ НТЛ]:[РЕГ НТЛ]])</f>
        <v>0</v>
      </c>
      <c r="DT709" s="71">
        <f>SUM(Таблица1[[#This Row],[РЕЙТИНГ DPT]:[РЕЙТИНГ НТЛ]])</f>
        <v>0</v>
      </c>
    </row>
    <row r="710" spans="1:124" x14ac:dyDescent="0.25">
      <c r="A710" s="21">
        <v>67</v>
      </c>
      <c r="B710" s="18" t="s">
        <v>294</v>
      </c>
      <c r="C710" s="14" t="s">
        <v>102</v>
      </c>
      <c r="D710" s="18" t="s">
        <v>132</v>
      </c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26">
        <v>9.1999999999999993</v>
      </c>
      <c r="S710" s="26">
        <v>9.6</v>
      </c>
      <c r="T710" s="26">
        <v>9.6</v>
      </c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  <c r="BG710" s="18"/>
      <c r="BH710" s="18"/>
      <c r="BI710" s="18"/>
      <c r="BJ710" s="18"/>
      <c r="BK710" s="18"/>
      <c r="BL710" s="18"/>
      <c r="BM710" s="18"/>
      <c r="BN710" s="18"/>
      <c r="BO710" s="18"/>
      <c r="BP710" s="18"/>
      <c r="BQ710" s="18"/>
      <c r="BR710" s="18"/>
      <c r="BS710" s="18"/>
      <c r="BT710" s="18"/>
      <c r="BU710" s="18"/>
      <c r="BV710" s="18"/>
      <c r="BW710" s="18"/>
      <c r="BX710" s="18"/>
      <c r="BY710" s="18"/>
      <c r="BZ710" s="18"/>
      <c r="CA710" s="18"/>
      <c r="CB710" s="18"/>
      <c r="CC710" s="18"/>
      <c r="CD710" s="18"/>
      <c r="CE710" s="18"/>
      <c r="CF710" s="18"/>
      <c r="CG710" s="18"/>
      <c r="CH710" s="18"/>
      <c r="CI710" s="18"/>
      <c r="CJ710" s="18"/>
      <c r="CK710" s="18"/>
      <c r="CL710" s="18"/>
      <c r="CM710" s="18"/>
      <c r="CN710" s="18"/>
      <c r="CO710" s="18"/>
      <c r="CP710" s="18"/>
      <c r="CQ710" s="18"/>
      <c r="CR710" s="18"/>
      <c r="CS710" s="18"/>
      <c r="CT710" s="18"/>
      <c r="CU710" s="18"/>
      <c r="CV710" s="18"/>
      <c r="CW710" s="18"/>
      <c r="CX710" s="18"/>
      <c r="CY710" s="18"/>
      <c r="CZ710" s="18"/>
      <c r="DA710" s="18"/>
      <c r="DB710" s="18"/>
      <c r="DC710" s="18"/>
      <c r="DD710" s="18"/>
      <c r="DE710" s="18"/>
      <c r="DF710" s="18"/>
      <c r="DG710" s="18"/>
      <c r="DH710" s="18"/>
      <c r="DI710" s="18"/>
      <c r="DJ710" s="18"/>
      <c r="DK710" s="18"/>
      <c r="DL710" s="18"/>
      <c r="DM710" s="18"/>
      <c r="DN710" s="18"/>
      <c r="DO710" s="18"/>
      <c r="DP710" s="53">
        <v>0</v>
      </c>
      <c r="DQ710" s="63">
        <v>0</v>
      </c>
      <c r="DR710" s="31">
        <v>1</v>
      </c>
      <c r="DS710" s="42">
        <f>PRODUCT(Таблица1[[#This Row],[РЕЙТИНГ НТЛ]:[РЕГ НТЛ]])</f>
        <v>0</v>
      </c>
      <c r="DT710" s="71">
        <f>SUM(Таблица1[[#This Row],[РЕЙТИНГ DPT]:[РЕЙТИНГ НТЛ]])</f>
        <v>0</v>
      </c>
    </row>
    <row r="711" spans="1:124" x14ac:dyDescent="0.25">
      <c r="A711" s="13">
        <v>47</v>
      </c>
      <c r="B711" s="14" t="s">
        <v>222</v>
      </c>
      <c r="C711" s="14" t="s">
        <v>104</v>
      </c>
      <c r="D711" s="14" t="s">
        <v>105</v>
      </c>
      <c r="E711" s="14">
        <v>1</v>
      </c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4"/>
      <c r="BU711" s="14"/>
      <c r="BV711" s="14"/>
      <c r="BW711" s="14"/>
      <c r="BX711" s="14"/>
      <c r="BY711" s="14"/>
      <c r="BZ711" s="14"/>
      <c r="CA711" s="14"/>
      <c r="CB711" s="14"/>
      <c r="CC711" s="14"/>
      <c r="CD711" s="14"/>
      <c r="CE711" s="14"/>
      <c r="CF711" s="14"/>
      <c r="CG711" s="14"/>
      <c r="CH711" s="14"/>
      <c r="CI711" s="14"/>
      <c r="CJ711" s="14"/>
      <c r="CK711" s="14"/>
      <c r="CL711" s="14"/>
      <c r="CM711" s="14"/>
      <c r="CN711" s="14"/>
      <c r="CO711" s="14"/>
      <c r="CP711" s="14"/>
      <c r="CQ711" s="14"/>
      <c r="CR711" s="14"/>
      <c r="CS711" s="14"/>
      <c r="CT711" s="14"/>
      <c r="CU711" s="14"/>
      <c r="CV711" s="14"/>
      <c r="CW711" s="14"/>
      <c r="CX711" s="14"/>
      <c r="CY711" s="14"/>
      <c r="CZ711" s="14"/>
      <c r="DA711" s="14"/>
      <c r="DB711" s="14"/>
      <c r="DC711" s="14"/>
      <c r="DD711" s="14"/>
      <c r="DE711" s="14"/>
      <c r="DF711" s="14"/>
      <c r="DG711" s="14"/>
      <c r="DH711" s="14"/>
      <c r="DI711" s="14"/>
      <c r="DJ711" s="14"/>
      <c r="DK711" s="14"/>
      <c r="DL711" s="14"/>
      <c r="DM711" s="14"/>
      <c r="DN711" s="14"/>
      <c r="DO711" s="14"/>
      <c r="DP711" s="52">
        <v>6</v>
      </c>
      <c r="DQ711" s="63">
        <v>0</v>
      </c>
      <c r="DR711" s="16">
        <v>1</v>
      </c>
      <c r="DS711" s="16">
        <f>PRODUCT(Таблица1[[#This Row],[РЕЙТИНГ НТЛ]:[РЕГ НТЛ]])</f>
        <v>0</v>
      </c>
      <c r="DT711" s="67">
        <f>SUM(Таблица1[[#This Row],[РЕЙТИНГ DPT]:[РЕЙТИНГ НТЛ]])</f>
        <v>6</v>
      </c>
    </row>
    <row r="712" spans="1:124" x14ac:dyDescent="0.25">
      <c r="A712" s="33">
        <v>257</v>
      </c>
      <c r="B712" s="34" t="s">
        <v>402</v>
      </c>
      <c r="C712" s="14" t="s">
        <v>102</v>
      </c>
      <c r="D712" s="34" t="s">
        <v>136</v>
      </c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  <c r="BU712" s="34"/>
      <c r="BV712" s="34"/>
      <c r="BW712" s="34"/>
      <c r="BX712" s="34"/>
      <c r="BY712" s="34"/>
      <c r="BZ712" s="34"/>
      <c r="CA712" s="34"/>
      <c r="CB712" s="34"/>
      <c r="CC712" s="34"/>
      <c r="CD712" s="34"/>
      <c r="CE712" s="34"/>
      <c r="CF712" s="34"/>
      <c r="CG712" s="38">
        <v>8.8000000000000007</v>
      </c>
      <c r="CH712" s="38">
        <v>8.1999999999999993</v>
      </c>
      <c r="CI712" s="38">
        <v>9.1999999999999993</v>
      </c>
      <c r="CJ712" s="38">
        <v>9</v>
      </c>
      <c r="CK712" s="34"/>
      <c r="CL712" s="34"/>
      <c r="CM712" s="34"/>
      <c r="CN712" s="34"/>
      <c r="CO712" s="34"/>
      <c r="CP712" s="34"/>
      <c r="CQ712" s="34"/>
      <c r="CR712" s="34"/>
      <c r="CS712" s="34"/>
      <c r="CT712" s="34"/>
      <c r="CU712" s="34"/>
      <c r="CV712" s="34"/>
      <c r="CW712" s="34"/>
      <c r="CX712" s="34"/>
      <c r="CY712" s="34"/>
      <c r="CZ712" s="34"/>
      <c r="DA712" s="34"/>
      <c r="DB712" s="34"/>
      <c r="DC712" s="34"/>
      <c r="DD712" s="34"/>
      <c r="DE712" s="34"/>
      <c r="DF712" s="34"/>
      <c r="DG712" s="34"/>
      <c r="DH712" s="34"/>
      <c r="DI712" s="34"/>
      <c r="DJ712" s="34"/>
      <c r="DK712" s="34"/>
      <c r="DL712" s="34"/>
      <c r="DM712" s="34"/>
      <c r="DN712" s="34"/>
      <c r="DO712" s="34"/>
      <c r="DP712" s="53">
        <v>0</v>
      </c>
      <c r="DQ712" s="63">
        <v>0</v>
      </c>
      <c r="DR712" s="31">
        <v>1</v>
      </c>
      <c r="DS712" s="72">
        <f>PRODUCT(Таблица1[[#This Row],[РЕЙТИНГ НТЛ]:[РЕГ НТЛ]])</f>
        <v>0</v>
      </c>
      <c r="DT712" s="71">
        <f>SUM(Таблица1[[#This Row],[РЕЙТИНГ DPT]:[РЕЙТИНГ НТЛ]])</f>
        <v>0</v>
      </c>
    </row>
    <row r="713" spans="1:124" x14ac:dyDescent="0.25">
      <c r="A713" s="13">
        <v>92</v>
      </c>
      <c r="B713" s="14" t="s">
        <v>426</v>
      </c>
      <c r="C713" s="14" t="s">
        <v>102</v>
      </c>
      <c r="D713" s="14" t="s">
        <v>132</v>
      </c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7">
        <v>9.4</v>
      </c>
      <c r="AY713" s="17">
        <v>9.4</v>
      </c>
      <c r="AZ713" s="17">
        <v>10</v>
      </c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4"/>
      <c r="BU713" s="14"/>
      <c r="BV713" s="14"/>
      <c r="BW713" s="14"/>
      <c r="BX713" s="14"/>
      <c r="BY713" s="14"/>
      <c r="BZ713" s="14"/>
      <c r="CA713" s="14"/>
      <c r="CB713" s="14"/>
      <c r="CC713" s="14"/>
      <c r="CD713" s="14"/>
      <c r="CE713" s="14"/>
      <c r="CF713" s="14"/>
      <c r="CG713" s="14"/>
      <c r="CH713" s="14"/>
      <c r="CI713" s="14"/>
      <c r="CJ713" s="14"/>
      <c r="CK713" s="14"/>
      <c r="CL713" s="14"/>
      <c r="CM713" s="14"/>
      <c r="CN713" s="14"/>
      <c r="CO713" s="14"/>
      <c r="CP713" s="14"/>
      <c r="CQ713" s="14"/>
      <c r="CR713" s="14"/>
      <c r="CS713" s="14"/>
      <c r="CT713" s="14"/>
      <c r="CU713" s="14"/>
      <c r="CV713" s="14"/>
      <c r="CW713" s="14"/>
      <c r="CX713" s="14"/>
      <c r="CY713" s="14"/>
      <c r="CZ713" s="14"/>
      <c r="DA713" s="14"/>
      <c r="DB713" s="14"/>
      <c r="DC713" s="14"/>
      <c r="DD713" s="14"/>
      <c r="DE713" s="14"/>
      <c r="DF713" s="14"/>
      <c r="DG713" s="14"/>
      <c r="DH713" s="14"/>
      <c r="DI713" s="14"/>
      <c r="DJ713" s="14"/>
      <c r="DK713" s="14"/>
      <c r="DL713" s="14"/>
      <c r="DM713" s="14"/>
      <c r="DN713" s="14"/>
      <c r="DO713" s="14"/>
      <c r="DP713" s="53">
        <v>0</v>
      </c>
      <c r="DQ713" s="63">
        <v>0</v>
      </c>
      <c r="DR713" s="31">
        <v>1</v>
      </c>
      <c r="DS713" s="41">
        <f>PRODUCT(Таблица1[[#This Row],[РЕЙТИНГ НТЛ]:[РЕГ НТЛ]])</f>
        <v>0</v>
      </c>
      <c r="DT713" s="71">
        <f>SUM(Таблица1[[#This Row],[РЕЙТИНГ DPT]:[РЕЙТИНГ НТЛ]])</f>
        <v>0</v>
      </c>
    </row>
    <row r="714" spans="1:124" x14ac:dyDescent="0.25">
      <c r="A714" s="13">
        <v>15</v>
      </c>
      <c r="B714" s="14" t="s">
        <v>265</v>
      </c>
      <c r="C714" s="14" t="s">
        <v>102</v>
      </c>
      <c r="D714" s="14" t="s">
        <v>132</v>
      </c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7">
        <v>8.8000000000000007</v>
      </c>
      <c r="S714" s="17">
        <v>8.4</v>
      </c>
      <c r="T714" s="17">
        <v>8.8000000000000007</v>
      </c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4"/>
      <c r="BU714" s="14"/>
      <c r="BV714" s="14"/>
      <c r="BW714" s="14"/>
      <c r="BX714" s="14"/>
      <c r="BY714" s="14"/>
      <c r="BZ714" s="14"/>
      <c r="CA714" s="14"/>
      <c r="CB714" s="14"/>
      <c r="CC714" s="14"/>
      <c r="CD714" s="14"/>
      <c r="CE714" s="14"/>
      <c r="CF714" s="14"/>
      <c r="CG714" s="14"/>
      <c r="CH714" s="14"/>
      <c r="CI714" s="14"/>
      <c r="CJ714" s="14"/>
      <c r="CK714" s="14"/>
      <c r="CL714" s="14"/>
      <c r="CM714" s="14"/>
      <c r="CN714" s="14"/>
      <c r="CO714" s="14"/>
      <c r="CP714" s="14"/>
      <c r="CQ714" s="14"/>
      <c r="CR714" s="14"/>
      <c r="CS714" s="14"/>
      <c r="CT714" s="14"/>
      <c r="CU714" s="14"/>
      <c r="CV714" s="14"/>
      <c r="CW714" s="14"/>
      <c r="CX714" s="14"/>
      <c r="CY714" s="14"/>
      <c r="CZ714" s="14"/>
      <c r="DA714" s="14"/>
      <c r="DB714" s="14"/>
      <c r="DC714" s="14"/>
      <c r="DD714" s="14"/>
      <c r="DE714" s="14"/>
      <c r="DF714" s="14"/>
      <c r="DG714" s="14"/>
      <c r="DH714" s="14"/>
      <c r="DI714" s="14"/>
      <c r="DJ714" s="14"/>
      <c r="DK714" s="14"/>
      <c r="DL714" s="14"/>
      <c r="DM714" s="14"/>
      <c r="DN714" s="14"/>
      <c r="DO714" s="14"/>
      <c r="DP714" s="53">
        <v>0</v>
      </c>
      <c r="DQ714" s="63">
        <v>0</v>
      </c>
      <c r="DR714" s="16">
        <v>0</v>
      </c>
      <c r="DS714" s="41">
        <f>PRODUCT(Таблица1[[#This Row],[РЕЙТИНГ НТЛ]:[РЕГ НТЛ]])</f>
        <v>0</v>
      </c>
      <c r="DT714" s="71">
        <f>SUM(Таблица1[[#This Row],[РЕЙТИНГ DPT]:[РЕЙТИНГ НТЛ]])</f>
        <v>0</v>
      </c>
    </row>
    <row r="715" spans="1:124" x14ac:dyDescent="0.25">
      <c r="A715" s="13">
        <v>52</v>
      </c>
      <c r="B715" s="14" t="s">
        <v>285</v>
      </c>
      <c r="C715" s="14" t="s">
        <v>102</v>
      </c>
      <c r="D715" s="14" t="s">
        <v>163</v>
      </c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7">
        <v>8.8000000000000007</v>
      </c>
      <c r="S715" s="17">
        <v>8.6</v>
      </c>
      <c r="T715" s="17">
        <v>9.4</v>
      </c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4"/>
      <c r="BU715" s="14"/>
      <c r="BV715" s="14"/>
      <c r="BW715" s="14"/>
      <c r="BX715" s="14"/>
      <c r="BY715" s="14"/>
      <c r="BZ715" s="14"/>
      <c r="CA715" s="14"/>
      <c r="CB715" s="14"/>
      <c r="CC715" s="14"/>
      <c r="CD715" s="14"/>
      <c r="CE715" s="14"/>
      <c r="CF715" s="14"/>
      <c r="CG715" s="14"/>
      <c r="CH715" s="14"/>
      <c r="CI715" s="14"/>
      <c r="CJ715" s="14"/>
      <c r="CK715" s="14"/>
      <c r="CL715" s="14"/>
      <c r="CM715" s="14"/>
      <c r="CN715" s="14"/>
      <c r="CO715" s="14"/>
      <c r="CP715" s="14"/>
      <c r="CQ715" s="14"/>
      <c r="CR715" s="14"/>
      <c r="CS715" s="14"/>
      <c r="CT715" s="14"/>
      <c r="CU715" s="14"/>
      <c r="CV715" s="14"/>
      <c r="CW715" s="14"/>
      <c r="CX715" s="14"/>
      <c r="CY715" s="14"/>
      <c r="CZ715" s="14"/>
      <c r="DA715" s="14"/>
      <c r="DB715" s="14"/>
      <c r="DC715" s="14"/>
      <c r="DD715" s="14"/>
      <c r="DE715" s="14"/>
      <c r="DF715" s="14"/>
      <c r="DG715" s="14"/>
      <c r="DH715" s="14"/>
      <c r="DI715" s="14"/>
      <c r="DJ715" s="14"/>
      <c r="DK715" s="14"/>
      <c r="DL715" s="14"/>
      <c r="DM715" s="14"/>
      <c r="DN715" s="14"/>
      <c r="DO715" s="14"/>
      <c r="DP715" s="53">
        <v>0</v>
      </c>
      <c r="DQ715" s="63">
        <v>0</v>
      </c>
      <c r="DR715" s="16">
        <v>0</v>
      </c>
      <c r="DS715" s="41">
        <f>PRODUCT(Таблица1[[#This Row],[РЕЙТИНГ НТЛ]:[РЕГ НТЛ]])</f>
        <v>0</v>
      </c>
      <c r="DT715" s="71">
        <f>SUM(Таблица1[[#This Row],[РЕЙТИНГ DPT]:[РЕЙТИНГ НТЛ]])</f>
        <v>0</v>
      </c>
    </row>
    <row r="716" spans="1:124" x14ac:dyDescent="0.25">
      <c r="A716" s="29">
        <v>143</v>
      </c>
      <c r="B716" s="30" t="s">
        <v>404</v>
      </c>
      <c r="C716" s="14" t="s">
        <v>111</v>
      </c>
      <c r="D716" s="30" t="s">
        <v>162</v>
      </c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30"/>
      <c r="BQ716" s="30"/>
      <c r="BR716" s="30"/>
      <c r="BS716" s="30"/>
      <c r="BT716" s="30"/>
      <c r="BU716" s="30"/>
      <c r="BV716" s="30"/>
      <c r="BW716" s="30"/>
      <c r="BX716" s="30"/>
      <c r="BY716" s="30"/>
      <c r="BZ716" s="30"/>
      <c r="CA716" s="30"/>
      <c r="CB716" s="30"/>
      <c r="CC716" s="30"/>
      <c r="CD716" s="30"/>
      <c r="CE716" s="30"/>
      <c r="CF716" s="30"/>
      <c r="CG716" s="30"/>
      <c r="CH716" s="30"/>
      <c r="CI716" s="30"/>
      <c r="CJ716" s="30"/>
      <c r="CK716" s="30"/>
      <c r="CL716" s="30"/>
      <c r="CM716" s="30"/>
      <c r="CN716" s="37">
        <v>9.1999999999999993</v>
      </c>
      <c r="CO716" s="37">
        <v>9.1999999999999993</v>
      </c>
      <c r="CP716" s="37">
        <v>9.6</v>
      </c>
      <c r="CQ716" s="30"/>
      <c r="CR716" s="30"/>
      <c r="CS716" s="30"/>
      <c r="CT716" s="30"/>
      <c r="CU716" s="30"/>
      <c r="CV716" s="30"/>
      <c r="CW716" s="30"/>
      <c r="CX716" s="30"/>
      <c r="CY716" s="30"/>
      <c r="CZ716" s="30"/>
      <c r="DA716" s="30"/>
      <c r="DB716" s="30"/>
      <c r="DC716" s="30"/>
      <c r="DD716" s="30"/>
      <c r="DE716" s="30"/>
      <c r="DF716" s="30"/>
      <c r="DG716" s="30"/>
      <c r="DH716" s="30"/>
      <c r="DI716" s="30"/>
      <c r="DJ716" s="30"/>
      <c r="DK716" s="30"/>
      <c r="DL716" s="30"/>
      <c r="DM716" s="30"/>
      <c r="DN716" s="30"/>
      <c r="DO716" s="30"/>
      <c r="DP716" s="53">
        <v>0</v>
      </c>
      <c r="DQ716" s="63">
        <v>0</v>
      </c>
      <c r="DR716" s="31">
        <v>1</v>
      </c>
      <c r="DS716" s="70">
        <f>PRODUCT(Таблица1[[#This Row],[РЕЙТИНГ НТЛ]:[РЕГ НТЛ]])</f>
        <v>0</v>
      </c>
      <c r="DT716" s="71">
        <f>SUM(Таблица1[[#This Row],[РЕЙТИНГ DPT]:[РЕЙТИНГ НТЛ]])</f>
        <v>0</v>
      </c>
    </row>
    <row r="717" spans="1:124" x14ac:dyDescent="0.25">
      <c r="A717" s="13">
        <v>243</v>
      </c>
      <c r="B717" s="14" t="s">
        <v>331</v>
      </c>
      <c r="C717" s="14" t="s">
        <v>111</v>
      </c>
      <c r="D717" s="14" t="s">
        <v>162</v>
      </c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7">
        <v>9.1999999999999993</v>
      </c>
      <c r="BB717" s="17">
        <v>9.1999999999999993</v>
      </c>
      <c r="BC717" s="17">
        <v>9.8000000000000007</v>
      </c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4"/>
      <c r="BU717" s="14"/>
      <c r="BV717" s="14"/>
      <c r="BW717" s="14"/>
      <c r="BX717" s="14"/>
      <c r="BY717" s="14"/>
      <c r="BZ717" s="14"/>
      <c r="CA717" s="14"/>
      <c r="CB717" s="14"/>
      <c r="CC717" s="14"/>
      <c r="CD717" s="14"/>
      <c r="CE717" s="14"/>
      <c r="CF717" s="14"/>
      <c r="CG717" s="14"/>
      <c r="CH717" s="14"/>
      <c r="CI717" s="14"/>
      <c r="CJ717" s="14"/>
      <c r="CK717" s="14"/>
      <c r="CL717" s="14"/>
      <c r="CM717" s="14"/>
      <c r="CN717" s="14"/>
      <c r="CO717" s="14"/>
      <c r="CP717" s="14"/>
      <c r="CQ717" s="14"/>
      <c r="CR717" s="14"/>
      <c r="CS717" s="14"/>
      <c r="CT717" s="14"/>
      <c r="CU717" s="14"/>
      <c r="CV717" s="14"/>
      <c r="CW717" s="14"/>
      <c r="CX717" s="14"/>
      <c r="CY717" s="14"/>
      <c r="CZ717" s="14"/>
      <c r="DA717" s="14"/>
      <c r="DB717" s="14"/>
      <c r="DC717" s="14"/>
      <c r="DD717" s="14"/>
      <c r="DE717" s="14"/>
      <c r="DF717" s="14"/>
      <c r="DG717" s="14"/>
      <c r="DH717" s="14"/>
      <c r="DI717" s="14"/>
      <c r="DJ717" s="14"/>
      <c r="DK717" s="14"/>
      <c r="DL717" s="14"/>
      <c r="DM717" s="14"/>
      <c r="DN717" s="14"/>
      <c r="DO717" s="14"/>
      <c r="DP717" s="53">
        <v>0</v>
      </c>
      <c r="DQ717" s="63">
        <v>0</v>
      </c>
      <c r="DR717" s="16">
        <v>1</v>
      </c>
      <c r="DS717" s="41">
        <f>PRODUCT(Таблица1[[#This Row],[РЕЙТИНГ НТЛ]:[РЕГ НТЛ]])</f>
        <v>0</v>
      </c>
      <c r="DT717" s="71">
        <f>SUM(Таблица1[[#This Row],[РЕЙТИНГ DPT]:[РЕЙТИНГ НТЛ]])</f>
        <v>0</v>
      </c>
    </row>
    <row r="718" spans="1:124" x14ac:dyDescent="0.25">
      <c r="A718" s="13">
        <v>249</v>
      </c>
      <c r="B718" s="14" t="s">
        <v>359</v>
      </c>
      <c r="C718" s="14" t="s">
        <v>111</v>
      </c>
      <c r="D718" s="14" t="s">
        <v>162</v>
      </c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7">
        <v>8.8000000000000007</v>
      </c>
      <c r="BB718" s="17">
        <v>8</v>
      </c>
      <c r="BC718" s="17">
        <v>8.6</v>
      </c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  <c r="BT718" s="14"/>
      <c r="BU718" s="14"/>
      <c r="BV718" s="14"/>
      <c r="BW718" s="14"/>
      <c r="BX718" s="14"/>
      <c r="BY718" s="14"/>
      <c r="BZ718" s="14"/>
      <c r="CA718" s="14"/>
      <c r="CB718" s="14"/>
      <c r="CC718" s="14"/>
      <c r="CD718" s="14"/>
      <c r="CE718" s="14"/>
      <c r="CF718" s="14"/>
      <c r="CG718" s="14"/>
      <c r="CH718" s="14"/>
      <c r="CI718" s="14"/>
      <c r="CJ718" s="14"/>
      <c r="CK718" s="14"/>
      <c r="CL718" s="14"/>
      <c r="CM718" s="14"/>
      <c r="CN718" s="14"/>
      <c r="CO718" s="14"/>
      <c r="CP718" s="14"/>
      <c r="CQ718" s="14"/>
      <c r="CR718" s="14"/>
      <c r="CS718" s="14"/>
      <c r="CT718" s="14"/>
      <c r="CU718" s="14"/>
      <c r="CV718" s="14"/>
      <c r="CW718" s="14"/>
      <c r="CX718" s="14"/>
      <c r="CY718" s="14"/>
      <c r="CZ718" s="14"/>
      <c r="DA718" s="14"/>
      <c r="DB718" s="14"/>
      <c r="DC718" s="14"/>
      <c r="DD718" s="14"/>
      <c r="DE718" s="14"/>
      <c r="DF718" s="14"/>
      <c r="DG718" s="14"/>
      <c r="DH718" s="14"/>
      <c r="DI718" s="14"/>
      <c r="DJ718" s="14"/>
      <c r="DK718" s="14"/>
      <c r="DL718" s="14"/>
      <c r="DM718" s="14"/>
      <c r="DN718" s="14"/>
      <c r="DO718" s="14"/>
      <c r="DP718" s="53">
        <v>0</v>
      </c>
      <c r="DQ718" s="63">
        <v>0</v>
      </c>
      <c r="DR718" s="16">
        <v>1</v>
      </c>
      <c r="DS718" s="41">
        <f>PRODUCT(Таблица1[[#This Row],[РЕЙТИНГ НТЛ]:[РЕГ НТЛ]])</f>
        <v>0</v>
      </c>
      <c r="DT718" s="71">
        <f>SUM(Таблица1[[#This Row],[РЕЙТИНГ DPT]:[РЕЙТИНГ НТЛ]])</f>
        <v>0</v>
      </c>
    </row>
    <row r="719" spans="1:124" x14ac:dyDescent="0.25">
      <c r="A719" s="21">
        <v>250</v>
      </c>
      <c r="B719" s="18" t="s">
        <v>360</v>
      </c>
      <c r="C719" s="14" t="s">
        <v>111</v>
      </c>
      <c r="D719" s="18" t="s">
        <v>162</v>
      </c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26">
        <v>8.6</v>
      </c>
      <c r="BB719" s="26">
        <v>8.1999999999999993</v>
      </c>
      <c r="BC719" s="26">
        <v>8.6</v>
      </c>
      <c r="BD719" s="18"/>
      <c r="BE719" s="18"/>
      <c r="BF719" s="18"/>
      <c r="BG719" s="18"/>
      <c r="BH719" s="18"/>
      <c r="BI719" s="18"/>
      <c r="BJ719" s="18"/>
      <c r="BK719" s="18"/>
      <c r="BL719" s="18"/>
      <c r="BM719" s="18"/>
      <c r="BN719" s="18"/>
      <c r="BO719" s="18"/>
      <c r="BP719" s="18"/>
      <c r="BQ719" s="18"/>
      <c r="BR719" s="18"/>
      <c r="BS719" s="18"/>
      <c r="BT719" s="18"/>
      <c r="BU719" s="18"/>
      <c r="BV719" s="18"/>
      <c r="BW719" s="18"/>
      <c r="BX719" s="18"/>
      <c r="BY719" s="18"/>
      <c r="BZ719" s="18"/>
      <c r="CA719" s="18"/>
      <c r="CB719" s="18"/>
      <c r="CC719" s="18"/>
      <c r="CD719" s="18"/>
      <c r="CE719" s="18"/>
      <c r="CF719" s="18"/>
      <c r="CG719" s="18"/>
      <c r="CH719" s="18"/>
      <c r="CI719" s="18"/>
      <c r="CJ719" s="18"/>
      <c r="CK719" s="18"/>
      <c r="CL719" s="18"/>
      <c r="CM719" s="18"/>
      <c r="CN719" s="18"/>
      <c r="CO719" s="18"/>
      <c r="CP719" s="18"/>
      <c r="CQ719" s="18"/>
      <c r="CR719" s="18"/>
      <c r="CS719" s="18"/>
      <c r="CT719" s="18"/>
      <c r="CU719" s="18"/>
      <c r="CV719" s="18"/>
      <c r="CW719" s="18"/>
      <c r="CX719" s="18"/>
      <c r="CY719" s="18"/>
      <c r="CZ719" s="18"/>
      <c r="DA719" s="18"/>
      <c r="DB719" s="18"/>
      <c r="DC719" s="18"/>
      <c r="DD719" s="18"/>
      <c r="DE719" s="18"/>
      <c r="DF719" s="18"/>
      <c r="DG719" s="18"/>
      <c r="DH719" s="18"/>
      <c r="DI719" s="18"/>
      <c r="DJ719" s="18"/>
      <c r="DK719" s="18"/>
      <c r="DL719" s="18"/>
      <c r="DM719" s="18"/>
      <c r="DN719" s="18"/>
      <c r="DO719" s="18"/>
      <c r="DP719" s="53">
        <v>0</v>
      </c>
      <c r="DQ719" s="63">
        <v>0</v>
      </c>
      <c r="DR719" s="16">
        <v>1</v>
      </c>
      <c r="DS719" s="42">
        <f>PRODUCT(Таблица1[[#This Row],[РЕЙТИНГ НТЛ]:[РЕГ НТЛ]])</f>
        <v>0</v>
      </c>
      <c r="DT719" s="71">
        <f>SUM(Таблица1[[#This Row],[РЕЙТИНГ DPT]:[РЕЙТИНГ НТЛ]])</f>
        <v>0</v>
      </c>
    </row>
    <row r="720" spans="1:124" x14ac:dyDescent="0.25">
      <c r="A720" s="13">
        <v>63</v>
      </c>
      <c r="B720" s="14" t="s">
        <v>292</v>
      </c>
      <c r="C720" s="14" t="s">
        <v>111</v>
      </c>
      <c r="D720" s="14" t="s">
        <v>162</v>
      </c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7">
        <v>9.1999999999999993</v>
      </c>
      <c r="S720" s="17">
        <v>9.4</v>
      </c>
      <c r="T720" s="17">
        <v>9.1999999999999993</v>
      </c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  <c r="BT720" s="14"/>
      <c r="BU720" s="14"/>
      <c r="BV720" s="14"/>
      <c r="BW720" s="14"/>
      <c r="BX720" s="14"/>
      <c r="BY720" s="14"/>
      <c r="BZ720" s="14"/>
      <c r="CA720" s="14"/>
      <c r="CB720" s="14"/>
      <c r="CC720" s="14"/>
      <c r="CD720" s="14"/>
      <c r="CE720" s="14"/>
      <c r="CF720" s="14"/>
      <c r="CG720" s="14"/>
      <c r="CH720" s="14"/>
      <c r="CI720" s="14"/>
      <c r="CJ720" s="14"/>
      <c r="CK720" s="14"/>
      <c r="CL720" s="14"/>
      <c r="CM720" s="14"/>
      <c r="CN720" s="14"/>
      <c r="CO720" s="14"/>
      <c r="CP720" s="14"/>
      <c r="CQ720" s="14"/>
      <c r="CR720" s="14"/>
      <c r="CS720" s="14"/>
      <c r="CT720" s="14"/>
      <c r="CU720" s="14"/>
      <c r="CV720" s="14"/>
      <c r="CW720" s="14"/>
      <c r="CX720" s="14"/>
      <c r="CY720" s="14"/>
      <c r="CZ720" s="14"/>
      <c r="DA720" s="14"/>
      <c r="DB720" s="14"/>
      <c r="DC720" s="14"/>
      <c r="DD720" s="14"/>
      <c r="DE720" s="14"/>
      <c r="DF720" s="14"/>
      <c r="DG720" s="14"/>
      <c r="DH720" s="14"/>
      <c r="DI720" s="14"/>
      <c r="DJ720" s="14"/>
      <c r="DK720" s="14"/>
      <c r="DL720" s="14"/>
      <c r="DM720" s="14"/>
      <c r="DN720" s="14"/>
      <c r="DO720" s="14"/>
      <c r="DP720" s="53">
        <v>0</v>
      </c>
      <c r="DQ720" s="63">
        <v>0</v>
      </c>
      <c r="DR720" s="16">
        <v>1</v>
      </c>
      <c r="DS720" s="41">
        <f>PRODUCT(Таблица1[[#This Row],[РЕЙТИНГ НТЛ]:[РЕГ НТЛ]])</f>
        <v>0</v>
      </c>
      <c r="DT720" s="71">
        <f>SUM(Таблица1[[#This Row],[РЕЙТИНГ DPT]:[РЕЙТИНГ НТЛ]])</f>
        <v>0</v>
      </c>
    </row>
    <row r="721" spans="1:124" x14ac:dyDescent="0.25">
      <c r="A721" s="21">
        <v>68</v>
      </c>
      <c r="B721" s="18" t="s">
        <v>295</v>
      </c>
      <c r="C721" s="14" t="s">
        <v>111</v>
      </c>
      <c r="D721" s="18" t="s">
        <v>162</v>
      </c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26">
        <v>9</v>
      </c>
      <c r="S721" s="26">
        <v>8.1999999999999993</v>
      </c>
      <c r="T721" s="26">
        <v>8.1999999999999993</v>
      </c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  <c r="BD721" s="18"/>
      <c r="BE721" s="18"/>
      <c r="BF721" s="18"/>
      <c r="BG721" s="18"/>
      <c r="BH721" s="18"/>
      <c r="BI721" s="18"/>
      <c r="BJ721" s="18"/>
      <c r="BK721" s="18"/>
      <c r="BL721" s="18"/>
      <c r="BM721" s="18"/>
      <c r="BN721" s="18"/>
      <c r="BO721" s="18"/>
      <c r="BP721" s="18"/>
      <c r="BQ721" s="18"/>
      <c r="BR721" s="18"/>
      <c r="BS721" s="18"/>
      <c r="BT721" s="18"/>
      <c r="BU721" s="18"/>
      <c r="BV721" s="18"/>
      <c r="BW721" s="18"/>
      <c r="BX721" s="18"/>
      <c r="BY721" s="18"/>
      <c r="BZ721" s="18"/>
      <c r="CA721" s="18"/>
      <c r="CB721" s="18"/>
      <c r="CC721" s="18"/>
      <c r="CD721" s="18"/>
      <c r="CE721" s="18"/>
      <c r="CF721" s="18"/>
      <c r="CG721" s="18"/>
      <c r="CH721" s="18"/>
      <c r="CI721" s="18"/>
      <c r="CJ721" s="18"/>
      <c r="CK721" s="18"/>
      <c r="CL721" s="18"/>
      <c r="CM721" s="18"/>
      <c r="CN721" s="18"/>
      <c r="CO721" s="18"/>
      <c r="CP721" s="18"/>
      <c r="CQ721" s="18"/>
      <c r="CR721" s="18"/>
      <c r="CS721" s="18"/>
      <c r="CT721" s="18"/>
      <c r="CU721" s="18"/>
      <c r="CV721" s="18"/>
      <c r="CW721" s="18"/>
      <c r="CX721" s="18"/>
      <c r="CY721" s="18"/>
      <c r="CZ721" s="18"/>
      <c r="DA721" s="18"/>
      <c r="DB721" s="18"/>
      <c r="DC721" s="18"/>
      <c r="DD721" s="18"/>
      <c r="DE721" s="18"/>
      <c r="DF721" s="18"/>
      <c r="DG721" s="18"/>
      <c r="DH721" s="18"/>
      <c r="DI721" s="18"/>
      <c r="DJ721" s="18"/>
      <c r="DK721" s="18"/>
      <c r="DL721" s="18"/>
      <c r="DM721" s="18"/>
      <c r="DN721" s="18"/>
      <c r="DO721" s="18"/>
      <c r="DP721" s="53">
        <v>0</v>
      </c>
      <c r="DQ721" s="63">
        <v>0</v>
      </c>
      <c r="DR721" s="16">
        <v>1</v>
      </c>
      <c r="DS721" s="42">
        <f>PRODUCT(Таблица1[[#This Row],[РЕЙТИНГ НТЛ]:[РЕГ НТЛ]])</f>
        <v>0</v>
      </c>
      <c r="DT721" s="71">
        <f>SUM(Таблица1[[#This Row],[РЕЙТИНГ DPT]:[РЕЙТИНГ НТЛ]])</f>
        <v>0</v>
      </c>
    </row>
    <row r="722" spans="1:124" x14ac:dyDescent="0.25">
      <c r="A722" s="13">
        <v>78</v>
      </c>
      <c r="B722" s="14" t="s">
        <v>351</v>
      </c>
      <c r="C722" s="14" t="s">
        <v>111</v>
      </c>
      <c r="D722" s="14" t="s">
        <v>162</v>
      </c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7">
        <v>8.8000000000000007</v>
      </c>
      <c r="BB722" s="17">
        <v>8.6</v>
      </c>
      <c r="BC722" s="17">
        <v>9.1999999999999993</v>
      </c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4"/>
      <c r="BU722" s="14"/>
      <c r="BV722" s="14"/>
      <c r="BW722" s="14"/>
      <c r="BX722" s="14"/>
      <c r="BY722" s="14"/>
      <c r="BZ722" s="14"/>
      <c r="CA722" s="14"/>
      <c r="CB722" s="14"/>
      <c r="CC722" s="14"/>
      <c r="CD722" s="14"/>
      <c r="CE722" s="14"/>
      <c r="CF722" s="14"/>
      <c r="CG722" s="14"/>
      <c r="CH722" s="14"/>
      <c r="CI722" s="14"/>
      <c r="CJ722" s="14"/>
      <c r="CK722" s="14"/>
      <c r="CL722" s="14"/>
      <c r="CM722" s="14"/>
      <c r="CN722" s="14"/>
      <c r="CO722" s="14"/>
      <c r="CP722" s="14"/>
      <c r="CQ722" s="14"/>
      <c r="CR722" s="14"/>
      <c r="CS722" s="14"/>
      <c r="CT722" s="14"/>
      <c r="CU722" s="14"/>
      <c r="CV722" s="14"/>
      <c r="CW722" s="14"/>
      <c r="CX722" s="14"/>
      <c r="CY722" s="14"/>
      <c r="CZ722" s="14"/>
      <c r="DA722" s="14"/>
      <c r="DB722" s="14"/>
      <c r="DC722" s="14"/>
      <c r="DD722" s="14"/>
      <c r="DE722" s="14"/>
      <c r="DF722" s="14"/>
      <c r="DG722" s="14"/>
      <c r="DH722" s="14"/>
      <c r="DI722" s="14"/>
      <c r="DJ722" s="14"/>
      <c r="DK722" s="14"/>
      <c r="DL722" s="14"/>
      <c r="DM722" s="14"/>
      <c r="DN722" s="14"/>
      <c r="DO722" s="14"/>
      <c r="DP722" s="53">
        <v>0</v>
      </c>
      <c r="DQ722" s="63">
        <v>0</v>
      </c>
      <c r="DR722" s="16">
        <v>1</v>
      </c>
      <c r="DS722" s="41">
        <f>PRODUCT(Таблица1[[#This Row],[РЕЙТИНГ НТЛ]:[РЕГ НТЛ]])</f>
        <v>0</v>
      </c>
      <c r="DT722" s="71">
        <f>SUM(Таблица1[[#This Row],[РЕЙТИНГ DPT]:[РЕЙТИНГ НТЛ]])</f>
        <v>0</v>
      </c>
    </row>
    <row r="723" spans="1:124" x14ac:dyDescent="0.25">
      <c r="A723" s="13">
        <v>81</v>
      </c>
      <c r="B723" s="14" t="s">
        <v>427</v>
      </c>
      <c r="C723" s="14" t="s">
        <v>111</v>
      </c>
      <c r="D723" s="14" t="s">
        <v>162</v>
      </c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7">
        <v>9.1999999999999993</v>
      </c>
      <c r="AQ723" s="17">
        <v>9</v>
      </c>
      <c r="AR723" s="17">
        <v>9.4</v>
      </c>
      <c r="AS723" s="17">
        <v>9.1999999999999993</v>
      </c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4"/>
      <c r="BU723" s="14"/>
      <c r="BV723" s="14"/>
      <c r="BW723" s="14"/>
      <c r="BX723" s="14"/>
      <c r="BY723" s="14"/>
      <c r="BZ723" s="14"/>
      <c r="CA723" s="14"/>
      <c r="CB723" s="14"/>
      <c r="CC723" s="14"/>
      <c r="CD723" s="14"/>
      <c r="CE723" s="14"/>
      <c r="CF723" s="14"/>
      <c r="CG723" s="14"/>
      <c r="CH723" s="14"/>
      <c r="CI723" s="14"/>
      <c r="CJ723" s="14"/>
      <c r="CK723" s="14"/>
      <c r="CL723" s="14"/>
      <c r="CM723" s="14"/>
      <c r="CN723" s="14"/>
      <c r="CO723" s="14"/>
      <c r="CP723" s="14"/>
      <c r="CQ723" s="14"/>
      <c r="CR723" s="14"/>
      <c r="CS723" s="14"/>
      <c r="CT723" s="14"/>
      <c r="CU723" s="14"/>
      <c r="CV723" s="14"/>
      <c r="CW723" s="14"/>
      <c r="CX723" s="14"/>
      <c r="CY723" s="14"/>
      <c r="CZ723" s="14"/>
      <c r="DA723" s="14"/>
      <c r="DB723" s="14"/>
      <c r="DC723" s="14"/>
      <c r="DD723" s="14"/>
      <c r="DE723" s="14"/>
      <c r="DF723" s="14"/>
      <c r="DG723" s="14"/>
      <c r="DH723" s="14"/>
      <c r="DI723" s="14"/>
      <c r="DJ723" s="14"/>
      <c r="DK723" s="14"/>
      <c r="DL723" s="14"/>
      <c r="DM723" s="14"/>
      <c r="DN723" s="14"/>
      <c r="DO723" s="14"/>
      <c r="DP723" s="54">
        <v>0</v>
      </c>
      <c r="DQ723" s="63">
        <v>0</v>
      </c>
      <c r="DR723" s="31">
        <v>1</v>
      </c>
      <c r="DS723" s="41">
        <f>PRODUCT(Таблица1[[#This Row],[РЕЙТИНГ НТЛ]:[РЕГ НТЛ]])</f>
        <v>0</v>
      </c>
      <c r="DT723" s="71">
        <f>SUM(Таблица1[[#This Row],[РЕЙТИНГ DPT]:[РЕЙТИНГ НТЛ]])</f>
        <v>0</v>
      </c>
    </row>
    <row r="724" spans="1:124" x14ac:dyDescent="0.25">
      <c r="A724" s="13">
        <v>117</v>
      </c>
      <c r="B724" s="14" t="s">
        <v>339</v>
      </c>
      <c r="C724" s="14" t="s">
        <v>111</v>
      </c>
      <c r="D724" s="14" t="s">
        <v>162</v>
      </c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7">
        <v>9</v>
      </c>
      <c r="AU724" s="17">
        <v>8.4</v>
      </c>
      <c r="AV724" s="17">
        <v>8.8000000000000007</v>
      </c>
      <c r="AW724" s="17">
        <v>8.1999999999999993</v>
      </c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4"/>
      <c r="BU724" s="14"/>
      <c r="BV724" s="14"/>
      <c r="BW724" s="14"/>
      <c r="BX724" s="14"/>
      <c r="BY724" s="14"/>
      <c r="BZ724" s="14"/>
      <c r="CA724" s="14"/>
      <c r="CB724" s="14"/>
      <c r="CC724" s="14"/>
      <c r="CD724" s="14"/>
      <c r="CE724" s="14"/>
      <c r="CF724" s="14"/>
      <c r="CG724" s="14"/>
      <c r="CH724" s="14"/>
      <c r="CI724" s="14"/>
      <c r="CJ724" s="14"/>
      <c r="CK724" s="14"/>
      <c r="CL724" s="14"/>
      <c r="CM724" s="14"/>
      <c r="CN724" s="14"/>
      <c r="CO724" s="14"/>
      <c r="CP724" s="14"/>
      <c r="CQ724" s="14"/>
      <c r="CR724" s="14"/>
      <c r="CS724" s="14"/>
      <c r="CT724" s="14"/>
      <c r="CU724" s="14"/>
      <c r="CV724" s="14"/>
      <c r="CW724" s="14"/>
      <c r="CX724" s="14"/>
      <c r="CY724" s="14"/>
      <c r="CZ724" s="14"/>
      <c r="DA724" s="14"/>
      <c r="DB724" s="14"/>
      <c r="DC724" s="14"/>
      <c r="DD724" s="14"/>
      <c r="DE724" s="14"/>
      <c r="DF724" s="14"/>
      <c r="DG724" s="14"/>
      <c r="DH724" s="14"/>
      <c r="DI724" s="14"/>
      <c r="DJ724" s="14"/>
      <c r="DK724" s="14"/>
      <c r="DL724" s="14"/>
      <c r="DM724" s="14"/>
      <c r="DN724" s="14"/>
      <c r="DO724" s="14"/>
      <c r="DP724" s="53">
        <v>0</v>
      </c>
      <c r="DQ724" s="63">
        <v>0</v>
      </c>
      <c r="DR724" s="31">
        <v>1</v>
      </c>
      <c r="DS724" s="41">
        <f>PRODUCT(Таблица1[[#This Row],[РЕЙТИНГ НТЛ]:[РЕГ НТЛ]])</f>
        <v>0</v>
      </c>
      <c r="DT724" s="71">
        <f>SUM(Таблица1[[#This Row],[РЕЙТИНГ DPT]:[РЕЙТИНГ НТЛ]])</f>
        <v>0</v>
      </c>
    </row>
    <row r="725" spans="1:124" x14ac:dyDescent="0.25">
      <c r="A725" s="29">
        <v>159</v>
      </c>
      <c r="B725" s="30" t="s">
        <v>401</v>
      </c>
      <c r="C725" s="14" t="s">
        <v>111</v>
      </c>
      <c r="D725" s="30" t="s">
        <v>162</v>
      </c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30"/>
      <c r="BQ725" s="30"/>
      <c r="BR725" s="30"/>
      <c r="BS725" s="30"/>
      <c r="BT725" s="30"/>
      <c r="BU725" s="30"/>
      <c r="BV725" s="30"/>
      <c r="BW725" s="30"/>
      <c r="BX725" s="30"/>
      <c r="BY725" s="30"/>
      <c r="BZ725" s="30"/>
      <c r="CA725" s="30"/>
      <c r="CB725" s="30"/>
      <c r="CC725" s="30"/>
      <c r="CD725" s="30"/>
      <c r="CE725" s="30"/>
      <c r="CF725" s="30"/>
      <c r="CG725" s="37">
        <v>8.8000000000000007</v>
      </c>
      <c r="CH725" s="37">
        <v>8.4</v>
      </c>
      <c r="CI725" s="37">
        <v>9.1999999999999993</v>
      </c>
      <c r="CJ725" s="37">
        <v>9.4</v>
      </c>
      <c r="CK725" s="30"/>
      <c r="CL725" s="30"/>
      <c r="CM725" s="30"/>
      <c r="CN725" s="30"/>
      <c r="CO725" s="30"/>
      <c r="CP725" s="30"/>
      <c r="CQ725" s="30"/>
      <c r="CR725" s="30"/>
      <c r="CS725" s="30"/>
      <c r="CT725" s="30"/>
      <c r="CU725" s="30"/>
      <c r="CV725" s="30"/>
      <c r="CW725" s="30"/>
      <c r="CX725" s="30"/>
      <c r="CY725" s="30"/>
      <c r="CZ725" s="30"/>
      <c r="DA725" s="30"/>
      <c r="DB725" s="30"/>
      <c r="DC725" s="30"/>
      <c r="DD725" s="30"/>
      <c r="DE725" s="30"/>
      <c r="DF725" s="30"/>
      <c r="DG725" s="30"/>
      <c r="DH725" s="30"/>
      <c r="DI725" s="30"/>
      <c r="DJ725" s="30"/>
      <c r="DK725" s="30"/>
      <c r="DL725" s="30"/>
      <c r="DM725" s="30"/>
      <c r="DN725" s="30"/>
      <c r="DO725" s="30"/>
      <c r="DP725" s="53">
        <v>0</v>
      </c>
      <c r="DQ725" s="63">
        <v>0</v>
      </c>
      <c r="DR725" s="31">
        <v>1</v>
      </c>
      <c r="DS725" s="70">
        <f>PRODUCT(Таблица1[[#This Row],[РЕЙТИНГ НТЛ]:[РЕГ НТЛ]])</f>
        <v>0</v>
      </c>
      <c r="DT725" s="71">
        <f>SUM(Таблица1[[#This Row],[РЕЙТИНГ DPT]:[РЕЙТИНГ НТЛ]])</f>
        <v>0</v>
      </c>
    </row>
    <row r="726" spans="1:124" x14ac:dyDescent="0.25">
      <c r="A726" s="13">
        <v>14</v>
      </c>
      <c r="B726" s="14" t="s">
        <v>264</v>
      </c>
      <c r="C726" s="14" t="s">
        <v>111</v>
      </c>
      <c r="D726" s="14" t="s">
        <v>162</v>
      </c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7">
        <v>9.4</v>
      </c>
      <c r="S726" s="17">
        <v>9.4</v>
      </c>
      <c r="T726" s="17">
        <v>9.6</v>
      </c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4"/>
      <c r="BU726" s="14"/>
      <c r="BV726" s="14"/>
      <c r="BW726" s="14"/>
      <c r="BX726" s="14"/>
      <c r="BY726" s="14"/>
      <c r="BZ726" s="14"/>
      <c r="CA726" s="14"/>
      <c r="CB726" s="14"/>
      <c r="CC726" s="14"/>
      <c r="CD726" s="14"/>
      <c r="CE726" s="14"/>
      <c r="CF726" s="14"/>
      <c r="CG726" s="14"/>
      <c r="CH726" s="14"/>
      <c r="CI726" s="14"/>
      <c r="CJ726" s="14"/>
      <c r="CK726" s="14"/>
      <c r="CL726" s="14"/>
      <c r="CM726" s="14"/>
      <c r="CN726" s="14"/>
      <c r="CO726" s="14"/>
      <c r="CP726" s="14"/>
      <c r="CQ726" s="14"/>
      <c r="CR726" s="14"/>
      <c r="CS726" s="14"/>
      <c r="CT726" s="14"/>
      <c r="CU726" s="14"/>
      <c r="CV726" s="14"/>
      <c r="CW726" s="14"/>
      <c r="CX726" s="14"/>
      <c r="CY726" s="14"/>
      <c r="CZ726" s="14"/>
      <c r="DA726" s="14"/>
      <c r="DB726" s="14"/>
      <c r="DC726" s="14"/>
      <c r="DD726" s="14"/>
      <c r="DE726" s="14"/>
      <c r="DF726" s="14"/>
      <c r="DG726" s="14"/>
      <c r="DH726" s="14"/>
      <c r="DI726" s="14"/>
      <c r="DJ726" s="14"/>
      <c r="DK726" s="14"/>
      <c r="DL726" s="14"/>
      <c r="DM726" s="14"/>
      <c r="DN726" s="14"/>
      <c r="DO726" s="14"/>
      <c r="DP726" s="53">
        <v>0</v>
      </c>
      <c r="DQ726" s="63">
        <v>0</v>
      </c>
      <c r="DR726" s="31">
        <v>1</v>
      </c>
      <c r="DS726" s="41">
        <f>PRODUCT(Таблица1[[#This Row],[РЕЙТИНГ НТЛ]:[РЕГ НТЛ]])</f>
        <v>0</v>
      </c>
      <c r="DT726" s="71">
        <f>SUM(Таблица1[[#This Row],[РЕЙТИНГ DPT]:[РЕЙТИНГ НТЛ]])</f>
        <v>0</v>
      </c>
    </row>
    <row r="727" spans="1:124" x14ac:dyDescent="0.25">
      <c r="A727" s="13">
        <v>49</v>
      </c>
      <c r="B727" s="14" t="s">
        <v>282</v>
      </c>
      <c r="C727" s="14" t="s">
        <v>111</v>
      </c>
      <c r="D727" s="14" t="s">
        <v>162</v>
      </c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7">
        <v>8.1999999999999993</v>
      </c>
      <c r="S727" s="17">
        <v>8</v>
      </c>
      <c r="T727" s="17">
        <v>8.6</v>
      </c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4"/>
      <c r="BU727" s="14"/>
      <c r="BV727" s="14"/>
      <c r="BW727" s="14"/>
      <c r="BX727" s="14"/>
      <c r="BY727" s="14"/>
      <c r="BZ727" s="14"/>
      <c r="CA727" s="14"/>
      <c r="CB727" s="14"/>
      <c r="CC727" s="14"/>
      <c r="CD727" s="14"/>
      <c r="CE727" s="14"/>
      <c r="CF727" s="14"/>
      <c r="CG727" s="14"/>
      <c r="CH727" s="14"/>
      <c r="CI727" s="14"/>
      <c r="CJ727" s="14"/>
      <c r="CK727" s="14"/>
      <c r="CL727" s="14"/>
      <c r="CM727" s="14"/>
      <c r="CN727" s="14"/>
      <c r="CO727" s="14"/>
      <c r="CP727" s="14"/>
      <c r="CQ727" s="14"/>
      <c r="CR727" s="14"/>
      <c r="CS727" s="14"/>
      <c r="CT727" s="14"/>
      <c r="CU727" s="14"/>
      <c r="CV727" s="14"/>
      <c r="CW727" s="14"/>
      <c r="CX727" s="14"/>
      <c r="CY727" s="14"/>
      <c r="CZ727" s="14"/>
      <c r="DA727" s="14"/>
      <c r="DB727" s="14"/>
      <c r="DC727" s="14"/>
      <c r="DD727" s="14"/>
      <c r="DE727" s="14"/>
      <c r="DF727" s="14"/>
      <c r="DG727" s="14"/>
      <c r="DH727" s="14"/>
      <c r="DI727" s="14"/>
      <c r="DJ727" s="14"/>
      <c r="DK727" s="14"/>
      <c r="DL727" s="14"/>
      <c r="DM727" s="14"/>
      <c r="DN727" s="14"/>
      <c r="DO727" s="14"/>
      <c r="DP727" s="53">
        <v>0</v>
      </c>
      <c r="DQ727" s="63">
        <v>0</v>
      </c>
      <c r="DR727" s="31">
        <v>1</v>
      </c>
      <c r="DS727" s="41">
        <f>PRODUCT(Таблица1[[#This Row],[РЕЙТИНГ НТЛ]:[РЕГ НТЛ]])</f>
        <v>0</v>
      </c>
      <c r="DT727" s="71">
        <f>SUM(Таблица1[[#This Row],[РЕЙТИНГ DPT]:[РЕЙТИНГ НТЛ]])</f>
        <v>0</v>
      </c>
    </row>
    <row r="728" spans="1:124" x14ac:dyDescent="0.25">
      <c r="A728" s="13">
        <v>251</v>
      </c>
      <c r="B728" s="14" t="s">
        <v>361</v>
      </c>
      <c r="C728" s="14" t="s">
        <v>111</v>
      </c>
      <c r="D728" s="14" t="s">
        <v>162</v>
      </c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7">
        <v>9</v>
      </c>
      <c r="BB728" s="17">
        <v>7.8</v>
      </c>
      <c r="BC728" s="17">
        <v>8.4</v>
      </c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4"/>
      <c r="BU728" s="14"/>
      <c r="BV728" s="14"/>
      <c r="BW728" s="14"/>
      <c r="BX728" s="14"/>
      <c r="BY728" s="14"/>
      <c r="BZ728" s="14"/>
      <c r="CA728" s="14"/>
      <c r="CB728" s="14"/>
      <c r="CC728" s="14"/>
      <c r="CD728" s="14"/>
      <c r="CE728" s="14"/>
      <c r="CF728" s="14"/>
      <c r="CG728" s="14"/>
      <c r="CH728" s="14"/>
      <c r="CI728" s="14"/>
      <c r="CJ728" s="14"/>
      <c r="CK728" s="14"/>
      <c r="CL728" s="14"/>
      <c r="CM728" s="14"/>
      <c r="CN728" s="14"/>
      <c r="CO728" s="14"/>
      <c r="CP728" s="14"/>
      <c r="CQ728" s="14"/>
      <c r="CR728" s="14"/>
      <c r="CS728" s="14"/>
      <c r="CT728" s="14"/>
      <c r="CU728" s="14"/>
      <c r="CV728" s="14"/>
      <c r="CW728" s="14"/>
      <c r="CX728" s="14"/>
      <c r="CY728" s="14"/>
      <c r="CZ728" s="14"/>
      <c r="DA728" s="14"/>
      <c r="DB728" s="14"/>
      <c r="DC728" s="14"/>
      <c r="DD728" s="14"/>
      <c r="DE728" s="14"/>
      <c r="DF728" s="14"/>
      <c r="DG728" s="14"/>
      <c r="DH728" s="14"/>
      <c r="DI728" s="14"/>
      <c r="DJ728" s="14"/>
      <c r="DK728" s="14"/>
      <c r="DL728" s="14"/>
      <c r="DM728" s="14"/>
      <c r="DN728" s="14"/>
      <c r="DO728" s="14"/>
      <c r="DP728" s="53">
        <v>0</v>
      </c>
      <c r="DQ728" s="63">
        <v>0</v>
      </c>
      <c r="DR728" s="31">
        <v>0</v>
      </c>
      <c r="DS728" s="41">
        <f>PRODUCT(Таблица1[[#This Row],[РЕЙТИНГ НТЛ]:[РЕГ НТЛ]])</f>
        <v>0</v>
      </c>
      <c r="DT728" s="71">
        <f>SUM(Таблица1[[#This Row],[РЕЙТИНГ DPT]:[РЕЙТИНГ НТЛ]])</f>
        <v>0</v>
      </c>
    </row>
    <row r="729" spans="1:124" x14ac:dyDescent="0.25">
      <c r="A729" s="21">
        <v>40</v>
      </c>
      <c r="B729" s="18" t="s">
        <v>280</v>
      </c>
      <c r="C729" s="14" t="s">
        <v>111</v>
      </c>
      <c r="D729" s="18" t="s">
        <v>162</v>
      </c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26">
        <v>9.4</v>
      </c>
      <c r="S729" s="26">
        <v>9.6</v>
      </c>
      <c r="T729" s="26">
        <v>9.4</v>
      </c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  <c r="BD729" s="18"/>
      <c r="BE729" s="18"/>
      <c r="BF729" s="18"/>
      <c r="BG729" s="18"/>
      <c r="BH729" s="18"/>
      <c r="BI729" s="18"/>
      <c r="BJ729" s="18"/>
      <c r="BK729" s="18"/>
      <c r="BL729" s="18"/>
      <c r="BM729" s="18"/>
      <c r="BN729" s="18"/>
      <c r="BO729" s="18"/>
      <c r="BP729" s="18"/>
      <c r="BQ729" s="18"/>
      <c r="BR729" s="18"/>
      <c r="BS729" s="18"/>
      <c r="BT729" s="18"/>
      <c r="BU729" s="18"/>
      <c r="BV729" s="18"/>
      <c r="BW729" s="18"/>
      <c r="BX729" s="18"/>
      <c r="BY729" s="18"/>
      <c r="BZ729" s="18"/>
      <c r="CA729" s="18"/>
      <c r="CB729" s="18"/>
      <c r="CC729" s="18"/>
      <c r="CD729" s="18"/>
      <c r="CE729" s="18"/>
      <c r="CF729" s="18"/>
      <c r="CG729" s="18"/>
      <c r="CH729" s="18"/>
      <c r="CI729" s="18"/>
      <c r="CJ729" s="18"/>
      <c r="CK729" s="18"/>
      <c r="CL729" s="18"/>
      <c r="CM729" s="18"/>
      <c r="CN729" s="18"/>
      <c r="CO729" s="18"/>
      <c r="CP729" s="18"/>
      <c r="CQ729" s="18"/>
      <c r="CR729" s="18"/>
      <c r="CS729" s="18"/>
      <c r="CT729" s="18"/>
      <c r="CU729" s="18"/>
      <c r="CV729" s="18"/>
      <c r="CW729" s="18"/>
      <c r="CX729" s="18"/>
      <c r="CY729" s="18"/>
      <c r="CZ729" s="18"/>
      <c r="DA729" s="18"/>
      <c r="DB729" s="18"/>
      <c r="DC729" s="18"/>
      <c r="DD729" s="18"/>
      <c r="DE729" s="18"/>
      <c r="DF729" s="18"/>
      <c r="DG729" s="18"/>
      <c r="DH729" s="18"/>
      <c r="DI729" s="18"/>
      <c r="DJ729" s="18"/>
      <c r="DK729" s="18"/>
      <c r="DL729" s="18"/>
      <c r="DM729" s="18"/>
      <c r="DN729" s="18"/>
      <c r="DO729" s="18"/>
      <c r="DP729" s="53">
        <v>0</v>
      </c>
      <c r="DQ729" s="63">
        <v>0</v>
      </c>
      <c r="DR729" s="16">
        <v>1</v>
      </c>
      <c r="DS729" s="42">
        <f>PRODUCT(Таблица1[[#This Row],[РЕЙТИНГ НТЛ]:[РЕГ НТЛ]])</f>
        <v>0</v>
      </c>
      <c r="DT729" s="71">
        <f>SUM(Таблица1[[#This Row],[РЕЙТИНГ DPT]:[РЕЙТИНГ НТЛ]])</f>
        <v>0</v>
      </c>
    </row>
    <row r="730" spans="1:124" x14ac:dyDescent="0.25">
      <c r="A730" s="13">
        <v>238</v>
      </c>
      <c r="B730" s="14" t="s">
        <v>309</v>
      </c>
      <c r="C730" s="14" t="s">
        <v>111</v>
      </c>
      <c r="D730" s="14" t="s">
        <v>162</v>
      </c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7">
        <v>9.4</v>
      </c>
      <c r="S730" s="17">
        <v>9</v>
      </c>
      <c r="T730" s="17">
        <v>8.8000000000000007</v>
      </c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4"/>
      <c r="BU730" s="14"/>
      <c r="BV730" s="14"/>
      <c r="BW730" s="14"/>
      <c r="BX730" s="14"/>
      <c r="BY730" s="14"/>
      <c r="BZ730" s="14"/>
      <c r="CA730" s="14"/>
      <c r="CB730" s="14"/>
      <c r="CC730" s="14"/>
      <c r="CD730" s="14"/>
      <c r="CE730" s="14"/>
      <c r="CF730" s="14"/>
      <c r="CG730" s="14"/>
      <c r="CH730" s="14"/>
      <c r="CI730" s="14"/>
      <c r="CJ730" s="14"/>
      <c r="CK730" s="14"/>
      <c r="CL730" s="14"/>
      <c r="CM730" s="14"/>
      <c r="CN730" s="14"/>
      <c r="CO730" s="14"/>
      <c r="CP730" s="14"/>
      <c r="CQ730" s="14"/>
      <c r="CR730" s="14"/>
      <c r="CS730" s="14"/>
      <c r="CT730" s="14"/>
      <c r="CU730" s="14"/>
      <c r="CV730" s="14"/>
      <c r="CW730" s="14"/>
      <c r="CX730" s="14"/>
      <c r="CY730" s="14"/>
      <c r="CZ730" s="14"/>
      <c r="DA730" s="14"/>
      <c r="DB730" s="14"/>
      <c r="DC730" s="14"/>
      <c r="DD730" s="14"/>
      <c r="DE730" s="14"/>
      <c r="DF730" s="14"/>
      <c r="DG730" s="14"/>
      <c r="DH730" s="14"/>
      <c r="DI730" s="14"/>
      <c r="DJ730" s="14"/>
      <c r="DK730" s="14"/>
      <c r="DL730" s="14"/>
      <c r="DM730" s="14"/>
      <c r="DN730" s="14"/>
      <c r="DO730" s="14"/>
      <c r="DP730" s="53">
        <v>0</v>
      </c>
      <c r="DQ730" s="63">
        <v>0</v>
      </c>
      <c r="DR730" s="16">
        <v>0</v>
      </c>
      <c r="DS730" s="41">
        <f>PRODUCT(Таблица1[[#This Row],[РЕЙТИНГ НТЛ]:[РЕГ НТЛ]])</f>
        <v>0</v>
      </c>
      <c r="DT730" s="71">
        <f>SUM(Таблица1[[#This Row],[РЕЙТИНГ DPT]:[РЕЙТИНГ НТЛ]])</f>
        <v>0</v>
      </c>
    </row>
    <row r="731" spans="1:124" x14ac:dyDescent="0.25">
      <c r="A731" s="21">
        <v>254</v>
      </c>
      <c r="B731" s="14" t="s">
        <v>350</v>
      </c>
      <c r="C731" s="14" t="s">
        <v>111</v>
      </c>
      <c r="D731" s="18" t="s">
        <v>162</v>
      </c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26">
        <v>8.8000000000000007</v>
      </c>
      <c r="AU731" s="26">
        <v>8.1999999999999993</v>
      </c>
      <c r="AV731" s="26">
        <v>8.8000000000000007</v>
      </c>
      <c r="AW731" s="26">
        <v>8.4</v>
      </c>
      <c r="AX731" s="18"/>
      <c r="AY731" s="18"/>
      <c r="AZ731" s="18"/>
      <c r="BA731" s="18"/>
      <c r="BB731" s="18"/>
      <c r="BC731" s="18"/>
      <c r="BD731" s="18"/>
      <c r="BE731" s="18"/>
      <c r="BF731" s="18"/>
      <c r="BG731" s="18"/>
      <c r="BH731" s="18"/>
      <c r="BI731" s="18"/>
      <c r="BJ731" s="18"/>
      <c r="BK731" s="18"/>
      <c r="BL731" s="18"/>
      <c r="BM731" s="18"/>
      <c r="BN731" s="18"/>
      <c r="BO731" s="18"/>
      <c r="BP731" s="18"/>
      <c r="BQ731" s="18"/>
      <c r="BR731" s="18"/>
      <c r="BS731" s="18"/>
      <c r="BT731" s="18"/>
      <c r="BU731" s="18"/>
      <c r="BV731" s="18"/>
      <c r="BW731" s="18"/>
      <c r="BX731" s="18"/>
      <c r="BY731" s="18"/>
      <c r="BZ731" s="18"/>
      <c r="CA731" s="18"/>
      <c r="CB731" s="18"/>
      <c r="CC731" s="18"/>
      <c r="CD731" s="18"/>
      <c r="CE731" s="18"/>
      <c r="CF731" s="18"/>
      <c r="CG731" s="18"/>
      <c r="CH731" s="18"/>
      <c r="CI731" s="18"/>
      <c r="CJ731" s="18"/>
      <c r="CK731" s="18"/>
      <c r="CL731" s="18"/>
      <c r="CM731" s="18"/>
      <c r="CN731" s="18"/>
      <c r="CO731" s="18"/>
      <c r="CP731" s="18"/>
      <c r="CQ731" s="18"/>
      <c r="CR731" s="18"/>
      <c r="CS731" s="18"/>
      <c r="CT731" s="18"/>
      <c r="CU731" s="18"/>
      <c r="CV731" s="18"/>
      <c r="CW731" s="18"/>
      <c r="CX731" s="18"/>
      <c r="CY731" s="18"/>
      <c r="CZ731" s="18"/>
      <c r="DA731" s="18"/>
      <c r="DB731" s="18"/>
      <c r="DC731" s="18"/>
      <c r="DD731" s="18"/>
      <c r="DE731" s="18"/>
      <c r="DF731" s="18"/>
      <c r="DG731" s="18"/>
      <c r="DH731" s="18"/>
      <c r="DI731" s="18"/>
      <c r="DJ731" s="18"/>
      <c r="DK731" s="18"/>
      <c r="DL731" s="18"/>
      <c r="DM731" s="18"/>
      <c r="DN731" s="18"/>
      <c r="DO731" s="18"/>
      <c r="DP731" s="53">
        <v>0</v>
      </c>
      <c r="DQ731" s="63">
        <v>0</v>
      </c>
      <c r="DR731" s="16">
        <v>0</v>
      </c>
      <c r="DS731" s="42">
        <f>PRODUCT(Таблица1[[#This Row],[РЕЙТИНГ НТЛ]:[РЕГ НТЛ]])</f>
        <v>0</v>
      </c>
      <c r="DT731" s="71">
        <f>SUM(Таблица1[[#This Row],[РЕЙТИНГ DPT]:[РЕЙТИНГ НТЛ]])</f>
        <v>0</v>
      </c>
    </row>
    <row r="732" spans="1:124" x14ac:dyDescent="0.25">
      <c r="A732" s="13">
        <v>72</v>
      </c>
      <c r="B732" s="14" t="s">
        <v>297</v>
      </c>
      <c r="C732" s="14" t="s">
        <v>111</v>
      </c>
      <c r="D732" s="14" t="s">
        <v>162</v>
      </c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7">
        <v>9.1999999999999993</v>
      </c>
      <c r="S732" s="17">
        <v>8.8000000000000007</v>
      </c>
      <c r="T732" s="17">
        <v>9.1999999999999993</v>
      </c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4"/>
      <c r="BU732" s="14"/>
      <c r="BV732" s="14"/>
      <c r="BW732" s="14"/>
      <c r="BX732" s="14"/>
      <c r="BY732" s="14"/>
      <c r="BZ732" s="14"/>
      <c r="CA732" s="14"/>
      <c r="CB732" s="14"/>
      <c r="CC732" s="14"/>
      <c r="CD732" s="14"/>
      <c r="CE732" s="14"/>
      <c r="CF732" s="14"/>
      <c r="CG732" s="14"/>
      <c r="CH732" s="14"/>
      <c r="CI732" s="14"/>
      <c r="CJ732" s="14"/>
      <c r="CK732" s="14"/>
      <c r="CL732" s="14"/>
      <c r="CM732" s="14"/>
      <c r="CN732" s="14"/>
      <c r="CO732" s="14"/>
      <c r="CP732" s="14"/>
      <c r="CQ732" s="14"/>
      <c r="CR732" s="14"/>
      <c r="CS732" s="14"/>
      <c r="CT732" s="14"/>
      <c r="CU732" s="14"/>
      <c r="CV732" s="14"/>
      <c r="CW732" s="14"/>
      <c r="CX732" s="14"/>
      <c r="CY732" s="14"/>
      <c r="CZ732" s="14"/>
      <c r="DA732" s="14"/>
      <c r="DB732" s="14"/>
      <c r="DC732" s="14"/>
      <c r="DD732" s="14"/>
      <c r="DE732" s="14"/>
      <c r="DF732" s="14"/>
      <c r="DG732" s="14"/>
      <c r="DH732" s="14"/>
      <c r="DI732" s="14"/>
      <c r="DJ732" s="14"/>
      <c r="DK732" s="14"/>
      <c r="DL732" s="14"/>
      <c r="DM732" s="14"/>
      <c r="DN732" s="14"/>
      <c r="DO732" s="14"/>
      <c r="DP732" s="53">
        <v>0</v>
      </c>
      <c r="DQ732" s="63">
        <v>0</v>
      </c>
      <c r="DR732" s="16">
        <v>1</v>
      </c>
      <c r="DS732" s="41">
        <f>PRODUCT(Таблица1[[#This Row],[РЕЙТИНГ НТЛ]:[РЕГ НТЛ]])</f>
        <v>0</v>
      </c>
      <c r="DT732" s="71">
        <f>SUM(Таблица1[[#This Row],[РЕЙТИНГ DPT]:[РЕЙТИНГ НТЛ]])</f>
        <v>0</v>
      </c>
    </row>
    <row r="733" spans="1:124" x14ac:dyDescent="0.25">
      <c r="A733" s="13">
        <v>242</v>
      </c>
      <c r="B733" s="14" t="s">
        <v>357</v>
      </c>
      <c r="C733" s="14" t="s">
        <v>111</v>
      </c>
      <c r="D733" s="14" t="s">
        <v>162</v>
      </c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7">
        <v>8.6</v>
      </c>
      <c r="BB733" s="17">
        <v>8.8000000000000007</v>
      </c>
      <c r="BC733" s="17">
        <v>9.1999999999999993</v>
      </c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4"/>
      <c r="BU733" s="14"/>
      <c r="BV733" s="14"/>
      <c r="BW733" s="14"/>
      <c r="BX733" s="14"/>
      <c r="BY733" s="14"/>
      <c r="BZ733" s="14"/>
      <c r="CA733" s="14"/>
      <c r="CB733" s="14"/>
      <c r="CC733" s="14"/>
      <c r="CD733" s="14"/>
      <c r="CE733" s="14"/>
      <c r="CF733" s="14"/>
      <c r="CG733" s="14"/>
      <c r="CH733" s="14"/>
      <c r="CI733" s="14"/>
      <c r="CJ733" s="14"/>
      <c r="CK733" s="14"/>
      <c r="CL733" s="14"/>
      <c r="CM733" s="14"/>
      <c r="CN733" s="14"/>
      <c r="CO733" s="14"/>
      <c r="CP733" s="14"/>
      <c r="CQ733" s="14"/>
      <c r="CR733" s="14"/>
      <c r="CS733" s="14"/>
      <c r="CT733" s="14"/>
      <c r="CU733" s="14"/>
      <c r="CV733" s="14"/>
      <c r="CW733" s="14"/>
      <c r="CX733" s="14"/>
      <c r="CY733" s="14"/>
      <c r="CZ733" s="14"/>
      <c r="DA733" s="14"/>
      <c r="DB733" s="14"/>
      <c r="DC733" s="14"/>
      <c r="DD733" s="14"/>
      <c r="DE733" s="14"/>
      <c r="DF733" s="14"/>
      <c r="DG733" s="14"/>
      <c r="DH733" s="14"/>
      <c r="DI733" s="14"/>
      <c r="DJ733" s="14"/>
      <c r="DK733" s="14"/>
      <c r="DL733" s="14"/>
      <c r="DM733" s="14"/>
      <c r="DN733" s="14"/>
      <c r="DO733" s="14"/>
      <c r="DP733" s="53">
        <v>0</v>
      </c>
      <c r="DQ733" s="63">
        <v>0</v>
      </c>
      <c r="DR733" s="16">
        <v>0</v>
      </c>
      <c r="DS733" s="41">
        <f>PRODUCT(Таблица1[[#This Row],[РЕЙТИНГ НТЛ]:[РЕГ НТЛ]])</f>
        <v>0</v>
      </c>
      <c r="DT733" s="71">
        <f>SUM(Таблица1[[#This Row],[РЕЙТИНГ DPT]:[РЕЙТИНГ НТЛ]])</f>
        <v>0</v>
      </c>
    </row>
    <row r="734" spans="1:124" x14ac:dyDescent="0.25">
      <c r="A734" s="13">
        <v>66</v>
      </c>
      <c r="B734" s="14" t="s">
        <v>223</v>
      </c>
      <c r="C734" s="14" t="s">
        <v>102</v>
      </c>
      <c r="D734" s="14" t="s">
        <v>103</v>
      </c>
      <c r="E734" s="14">
        <v>2</v>
      </c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4"/>
      <c r="BU734" s="14"/>
      <c r="BV734" s="14"/>
      <c r="BW734" s="14"/>
      <c r="BX734" s="14"/>
      <c r="BY734" s="14"/>
      <c r="BZ734" s="14"/>
      <c r="CA734" s="14"/>
      <c r="CB734" s="14"/>
      <c r="CC734" s="14"/>
      <c r="CD734" s="14"/>
      <c r="CE734" s="14"/>
      <c r="CF734" s="14"/>
      <c r="CG734" s="14"/>
      <c r="CH734" s="14"/>
      <c r="CI734" s="14"/>
      <c r="CJ734" s="14"/>
      <c r="CK734" s="14"/>
      <c r="CL734" s="14"/>
      <c r="CM734" s="14"/>
      <c r="CN734" s="14"/>
      <c r="CO734" s="14"/>
      <c r="CP734" s="14"/>
      <c r="CQ734" s="14"/>
      <c r="CR734" s="14"/>
      <c r="CS734" s="14"/>
      <c r="CT734" s="14"/>
      <c r="CU734" s="14"/>
      <c r="CV734" s="14"/>
      <c r="CW734" s="14"/>
      <c r="CX734" s="14"/>
      <c r="CY734" s="14"/>
      <c r="CZ734" s="14"/>
      <c r="DA734" s="14"/>
      <c r="DB734" s="14"/>
      <c r="DC734" s="14"/>
      <c r="DD734" s="14"/>
      <c r="DE734" s="14"/>
      <c r="DF734" s="14"/>
      <c r="DG734" s="14"/>
      <c r="DH734" s="14"/>
      <c r="DI734" s="14"/>
      <c r="DJ734" s="14"/>
      <c r="DK734" s="14"/>
      <c r="DL734" s="14"/>
      <c r="DM734" s="14"/>
      <c r="DN734" s="14"/>
      <c r="DO734" s="14"/>
      <c r="DP734" s="52">
        <v>4</v>
      </c>
      <c r="DQ734" s="63">
        <v>0</v>
      </c>
      <c r="DR734" s="31">
        <v>1</v>
      </c>
      <c r="DS734" s="16">
        <f>PRODUCT(Таблица1[[#This Row],[РЕЙТИНГ НТЛ]:[РЕГ НТЛ]])</f>
        <v>0</v>
      </c>
      <c r="DT734" s="67">
        <f>SUM(Таблица1[[#This Row],[РЕЙТИНГ DPT]:[РЕЙТИНГ НТЛ]])</f>
        <v>4</v>
      </c>
    </row>
    <row r="735" spans="1:124" x14ac:dyDescent="0.25">
      <c r="A735" s="13">
        <v>230</v>
      </c>
      <c r="B735" s="14" t="s">
        <v>302</v>
      </c>
      <c r="C735" s="14" t="s">
        <v>104</v>
      </c>
      <c r="D735" s="14" t="s">
        <v>131</v>
      </c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7">
        <v>8.8000000000000007</v>
      </c>
      <c r="S735" s="17">
        <v>8.1999999999999993</v>
      </c>
      <c r="T735" s="17">
        <v>8.4</v>
      </c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BS735" s="14"/>
      <c r="BT735" s="14"/>
      <c r="BU735" s="14"/>
      <c r="BV735" s="14"/>
      <c r="BW735" s="14"/>
      <c r="BX735" s="14"/>
      <c r="BY735" s="14"/>
      <c r="BZ735" s="14"/>
      <c r="CA735" s="14"/>
      <c r="CB735" s="14"/>
      <c r="CC735" s="14"/>
      <c r="CD735" s="14"/>
      <c r="CE735" s="14"/>
      <c r="CF735" s="14"/>
      <c r="CG735" s="14"/>
      <c r="CH735" s="14"/>
      <c r="CI735" s="14"/>
      <c r="CJ735" s="14"/>
      <c r="CK735" s="14"/>
      <c r="CL735" s="14"/>
      <c r="CM735" s="14"/>
      <c r="CN735" s="14"/>
      <c r="CO735" s="14"/>
      <c r="CP735" s="14"/>
      <c r="CQ735" s="14"/>
      <c r="CR735" s="14"/>
      <c r="CS735" s="14"/>
      <c r="CT735" s="14"/>
      <c r="CU735" s="14"/>
      <c r="CV735" s="14"/>
      <c r="CW735" s="14"/>
      <c r="CX735" s="14"/>
      <c r="CY735" s="14"/>
      <c r="CZ735" s="14"/>
      <c r="DA735" s="14"/>
      <c r="DB735" s="14"/>
      <c r="DC735" s="14"/>
      <c r="DD735" s="14"/>
      <c r="DE735" s="14"/>
      <c r="DF735" s="14"/>
      <c r="DG735" s="14"/>
      <c r="DH735" s="14"/>
      <c r="DI735" s="14"/>
      <c r="DJ735" s="14"/>
      <c r="DK735" s="14"/>
      <c r="DL735" s="14"/>
      <c r="DM735" s="14"/>
      <c r="DN735" s="14"/>
      <c r="DO735" s="14"/>
      <c r="DP735" s="53">
        <v>0</v>
      </c>
      <c r="DQ735" s="63">
        <v>0</v>
      </c>
      <c r="DR735" s="16">
        <v>1</v>
      </c>
      <c r="DS735" s="41">
        <f>PRODUCT(Таблица1[[#This Row],[РЕЙТИНГ НТЛ]:[РЕГ НТЛ]])</f>
        <v>0</v>
      </c>
      <c r="DT735" s="71">
        <f>SUM(Таблица1[[#This Row],[РЕЙТИНГ DPT]:[РЕЙТИНГ НТЛ]])</f>
        <v>0</v>
      </c>
    </row>
    <row r="736" spans="1:124" x14ac:dyDescent="0.25">
      <c r="A736" s="29">
        <v>134</v>
      </c>
      <c r="B736" s="30" t="s">
        <v>403</v>
      </c>
      <c r="C736" s="14" t="s">
        <v>104</v>
      </c>
      <c r="D736" s="30" t="s">
        <v>131</v>
      </c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30"/>
      <c r="BQ736" s="30"/>
      <c r="BR736" s="30"/>
      <c r="BS736" s="30"/>
      <c r="BT736" s="30"/>
      <c r="BU736" s="30"/>
      <c r="BV736" s="30"/>
      <c r="BW736" s="30"/>
      <c r="BX736" s="30"/>
      <c r="BY736" s="30"/>
      <c r="BZ736" s="30"/>
      <c r="CA736" s="30"/>
      <c r="CB736" s="30"/>
      <c r="CC736" s="30"/>
      <c r="CD736" s="30"/>
      <c r="CE736" s="30"/>
      <c r="CF736" s="30"/>
      <c r="CG736" s="30"/>
      <c r="CH736" s="30"/>
      <c r="CI736" s="30"/>
      <c r="CJ736" s="30"/>
      <c r="CK736" s="30"/>
      <c r="CL736" s="30"/>
      <c r="CM736" s="30"/>
      <c r="CN736" s="37">
        <v>8.8000000000000007</v>
      </c>
      <c r="CO736" s="37">
        <v>8.1999999999999993</v>
      </c>
      <c r="CP736" s="37">
        <v>8.6</v>
      </c>
      <c r="CQ736" s="30"/>
      <c r="CR736" s="30"/>
      <c r="CS736" s="30"/>
      <c r="CT736" s="30"/>
      <c r="CU736" s="30"/>
      <c r="CV736" s="30"/>
      <c r="CW736" s="30"/>
      <c r="CX736" s="30"/>
      <c r="CY736" s="30"/>
      <c r="CZ736" s="30"/>
      <c r="DA736" s="30"/>
      <c r="DB736" s="30"/>
      <c r="DC736" s="30"/>
      <c r="DD736" s="30"/>
      <c r="DE736" s="30"/>
      <c r="DF736" s="30"/>
      <c r="DG736" s="30"/>
      <c r="DH736" s="30"/>
      <c r="DI736" s="30"/>
      <c r="DJ736" s="30"/>
      <c r="DK736" s="30"/>
      <c r="DL736" s="30"/>
      <c r="DM736" s="30"/>
      <c r="DN736" s="30"/>
      <c r="DO736" s="30"/>
      <c r="DP736" s="53">
        <v>0</v>
      </c>
      <c r="DQ736" s="63">
        <v>0</v>
      </c>
      <c r="DR736" s="16">
        <v>1</v>
      </c>
      <c r="DS736" s="70">
        <f>PRODUCT(Таблица1[[#This Row],[РЕЙТИНГ НТЛ]:[РЕГ НТЛ]])</f>
        <v>0</v>
      </c>
      <c r="DT736" s="71">
        <f>SUM(Таблица1[[#This Row],[РЕЙТИНГ DPT]:[РЕЙТИНГ НТЛ]])</f>
        <v>0</v>
      </c>
    </row>
    <row r="737" spans="1:124" x14ac:dyDescent="0.25">
      <c r="A737" s="29">
        <v>134</v>
      </c>
      <c r="B737" s="14" t="s">
        <v>431</v>
      </c>
      <c r="C737" s="14" t="s">
        <v>104</v>
      </c>
      <c r="D737" s="30" t="s">
        <v>131</v>
      </c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30"/>
      <c r="BQ737" s="30"/>
      <c r="BR737" s="30"/>
      <c r="BS737" s="30"/>
      <c r="BT737" s="30"/>
      <c r="BU737" s="30"/>
      <c r="BV737" s="30"/>
      <c r="BW737" s="30"/>
      <c r="BX737" s="30"/>
      <c r="BY737" s="30"/>
      <c r="BZ737" s="30"/>
      <c r="CA737" s="30"/>
      <c r="CB737" s="30"/>
      <c r="CC737" s="30"/>
      <c r="CD737" s="30"/>
      <c r="CE737" s="30"/>
      <c r="CF737" s="30"/>
      <c r="CG737" s="30"/>
      <c r="CH737" s="30"/>
      <c r="CI737" s="30"/>
      <c r="CJ737" s="30"/>
      <c r="CK737" s="37">
        <v>8.6</v>
      </c>
      <c r="CL737" s="37">
        <v>8.8000000000000007</v>
      </c>
      <c r="CM737" s="37">
        <v>8.1999999999999993</v>
      </c>
      <c r="CN737" s="30"/>
      <c r="CO737" s="30"/>
      <c r="CP737" s="30"/>
      <c r="CQ737" s="30"/>
      <c r="CR737" s="30"/>
      <c r="CS737" s="30"/>
      <c r="CT737" s="30"/>
      <c r="CU737" s="30"/>
      <c r="CV737" s="30"/>
      <c r="CW737" s="30"/>
      <c r="CX737" s="30"/>
      <c r="CY737" s="30"/>
      <c r="CZ737" s="30"/>
      <c r="DA737" s="30"/>
      <c r="DB737" s="30"/>
      <c r="DC737" s="30"/>
      <c r="DD737" s="30"/>
      <c r="DE737" s="30"/>
      <c r="DF737" s="30"/>
      <c r="DG737" s="30"/>
      <c r="DH737" s="30"/>
      <c r="DI737" s="30"/>
      <c r="DJ737" s="30"/>
      <c r="DK737" s="30"/>
      <c r="DL737" s="30"/>
      <c r="DM737" s="30"/>
      <c r="DN737" s="30"/>
      <c r="DO737" s="30"/>
      <c r="DP737" s="53">
        <v>0</v>
      </c>
      <c r="DQ737" s="63">
        <v>0</v>
      </c>
      <c r="DR737" s="16">
        <v>1</v>
      </c>
      <c r="DS737" s="70">
        <f>PRODUCT(Таблица1[[#This Row],[РЕЙТИНГ НТЛ]:[РЕГ НТЛ]])</f>
        <v>0</v>
      </c>
      <c r="DT737" s="71">
        <f>SUM(Таблица1[[#This Row],[РЕЙТИНГ DPT]:[РЕЙТИНГ НТЛ]])</f>
        <v>0</v>
      </c>
    </row>
    <row r="738" spans="1:124" x14ac:dyDescent="0.25">
      <c r="A738" s="29">
        <v>152</v>
      </c>
      <c r="B738" s="30" t="s">
        <v>398</v>
      </c>
      <c r="C738" s="14" t="s">
        <v>104</v>
      </c>
      <c r="D738" s="30" t="s">
        <v>131</v>
      </c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30"/>
      <c r="BQ738" s="30"/>
      <c r="BR738" s="30"/>
      <c r="BS738" s="30"/>
      <c r="BT738" s="30"/>
      <c r="BU738" s="30"/>
      <c r="BV738" s="30"/>
      <c r="BW738" s="30"/>
      <c r="BX738" s="30"/>
      <c r="BY738" s="30"/>
      <c r="BZ738" s="30"/>
      <c r="CA738" s="30"/>
      <c r="CB738" s="30"/>
      <c r="CC738" s="30"/>
      <c r="CD738" s="30"/>
      <c r="CE738" s="30"/>
      <c r="CF738" s="30"/>
      <c r="CG738" s="37">
        <v>8.6</v>
      </c>
      <c r="CH738" s="37">
        <v>8</v>
      </c>
      <c r="CI738" s="37">
        <v>8.6</v>
      </c>
      <c r="CJ738" s="37">
        <v>8.1999999999999993</v>
      </c>
      <c r="CK738" s="30"/>
      <c r="CL738" s="30"/>
      <c r="CM738" s="30"/>
      <c r="CN738" s="30"/>
      <c r="CO738" s="30"/>
      <c r="CP738" s="30"/>
      <c r="CQ738" s="30"/>
      <c r="CR738" s="30"/>
      <c r="CS738" s="30"/>
      <c r="CT738" s="30"/>
      <c r="CU738" s="30"/>
      <c r="CV738" s="30"/>
      <c r="CW738" s="30"/>
      <c r="CX738" s="30"/>
      <c r="CY738" s="30"/>
      <c r="CZ738" s="30"/>
      <c r="DA738" s="30"/>
      <c r="DB738" s="30"/>
      <c r="DC738" s="30"/>
      <c r="DD738" s="30"/>
      <c r="DE738" s="30"/>
      <c r="DF738" s="30"/>
      <c r="DG738" s="30"/>
      <c r="DH738" s="30"/>
      <c r="DI738" s="30"/>
      <c r="DJ738" s="30"/>
      <c r="DK738" s="30"/>
      <c r="DL738" s="30"/>
      <c r="DM738" s="30"/>
      <c r="DN738" s="30"/>
      <c r="DO738" s="30"/>
      <c r="DP738" s="53">
        <v>0</v>
      </c>
      <c r="DQ738" s="63">
        <v>0</v>
      </c>
      <c r="DR738" s="16">
        <v>1</v>
      </c>
      <c r="DS738" s="70">
        <f>PRODUCT(Таблица1[[#This Row],[РЕЙТИНГ НТЛ]:[РЕГ НТЛ]])</f>
        <v>0</v>
      </c>
      <c r="DT738" s="71">
        <f>SUM(Таблица1[[#This Row],[РЕЙТИНГ DPT]:[РЕЙТИНГ НТЛ]])</f>
        <v>0</v>
      </c>
    </row>
    <row r="739" spans="1:124" x14ac:dyDescent="0.25">
      <c r="A739" s="13">
        <v>4</v>
      </c>
      <c r="B739" s="14" t="s">
        <v>254</v>
      </c>
      <c r="C739" s="14" t="s">
        <v>153</v>
      </c>
      <c r="D739" s="14" t="s">
        <v>154</v>
      </c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7">
        <v>9.4</v>
      </c>
      <c r="S739" s="17">
        <v>9.6</v>
      </c>
      <c r="T739" s="17">
        <v>9.8000000000000007</v>
      </c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4"/>
      <c r="BU739" s="14"/>
      <c r="BV739" s="14"/>
      <c r="BW739" s="14"/>
      <c r="BX739" s="14"/>
      <c r="BY739" s="14"/>
      <c r="BZ739" s="14"/>
      <c r="CA739" s="14"/>
      <c r="CB739" s="14"/>
      <c r="CC739" s="14"/>
      <c r="CD739" s="14"/>
      <c r="CE739" s="14"/>
      <c r="CF739" s="14"/>
      <c r="CG739" s="14"/>
      <c r="CH739" s="14"/>
      <c r="CI739" s="14"/>
      <c r="CJ739" s="14"/>
      <c r="CK739" s="14"/>
      <c r="CL739" s="14"/>
      <c r="CM739" s="14"/>
      <c r="CN739" s="14"/>
      <c r="CO739" s="14"/>
      <c r="CP739" s="14"/>
      <c r="CQ739" s="14"/>
      <c r="CR739" s="14"/>
      <c r="CS739" s="14"/>
      <c r="CT739" s="14"/>
      <c r="CU739" s="14"/>
      <c r="CV739" s="14"/>
      <c r="CW739" s="14"/>
      <c r="CX739" s="14"/>
      <c r="CY739" s="14"/>
      <c r="CZ739" s="14"/>
      <c r="DA739" s="14"/>
      <c r="DB739" s="14"/>
      <c r="DC739" s="14"/>
      <c r="DD739" s="14"/>
      <c r="DE739" s="14"/>
      <c r="DF739" s="14"/>
      <c r="DG739" s="14"/>
      <c r="DH739" s="14"/>
      <c r="DI739" s="14"/>
      <c r="DJ739" s="14"/>
      <c r="DK739" s="14"/>
      <c r="DL739" s="14"/>
      <c r="DM739" s="14"/>
      <c r="DN739" s="14"/>
      <c r="DO739" s="14"/>
      <c r="DP739" s="53">
        <v>0</v>
      </c>
      <c r="DQ739" s="63">
        <v>0</v>
      </c>
      <c r="DR739" s="16">
        <v>0</v>
      </c>
      <c r="DS739" s="41">
        <f>PRODUCT(Таблица1[[#This Row],[РЕЙТИНГ НТЛ]:[РЕГ НТЛ]])</f>
        <v>0</v>
      </c>
      <c r="DT739" s="71">
        <f>SUM(Таблица1[[#This Row],[РЕЙТИНГ DPT]:[РЕЙТИНГ НТЛ]])</f>
        <v>0</v>
      </c>
    </row>
    <row r="740" spans="1:124" x14ac:dyDescent="0.25">
      <c r="A740" s="21">
        <v>3</v>
      </c>
      <c r="B740" s="18" t="s">
        <v>244</v>
      </c>
      <c r="C740" s="14" t="s">
        <v>153</v>
      </c>
      <c r="D740" s="18" t="s">
        <v>154</v>
      </c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26">
        <v>9.6</v>
      </c>
      <c r="S740" s="26">
        <v>9.8000000000000007</v>
      </c>
      <c r="T740" s="26">
        <v>9.8000000000000007</v>
      </c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  <c r="BD740" s="18"/>
      <c r="BE740" s="18"/>
      <c r="BF740" s="18"/>
      <c r="BG740" s="18"/>
      <c r="BH740" s="18"/>
      <c r="BI740" s="18"/>
      <c r="BJ740" s="18"/>
      <c r="BK740" s="18"/>
      <c r="BL740" s="18"/>
      <c r="BM740" s="18"/>
      <c r="BN740" s="18"/>
      <c r="BO740" s="18"/>
      <c r="BP740" s="18"/>
      <c r="BQ740" s="18"/>
      <c r="BR740" s="18"/>
      <c r="BS740" s="18"/>
      <c r="BT740" s="18"/>
      <c r="BU740" s="18"/>
      <c r="BV740" s="18"/>
      <c r="BW740" s="18"/>
      <c r="BX740" s="18"/>
      <c r="BY740" s="18"/>
      <c r="BZ740" s="18"/>
      <c r="CA740" s="18"/>
      <c r="CB740" s="18"/>
      <c r="CC740" s="18"/>
      <c r="CD740" s="18"/>
      <c r="CE740" s="18"/>
      <c r="CF740" s="18"/>
      <c r="CG740" s="18"/>
      <c r="CH740" s="18"/>
      <c r="CI740" s="18"/>
      <c r="CJ740" s="18"/>
      <c r="CK740" s="18"/>
      <c r="CL740" s="18"/>
      <c r="CM740" s="18"/>
      <c r="CN740" s="18"/>
      <c r="CO740" s="18"/>
      <c r="CP740" s="18"/>
      <c r="CQ740" s="18"/>
      <c r="CR740" s="18"/>
      <c r="CS740" s="18"/>
      <c r="CT740" s="18"/>
      <c r="CU740" s="18"/>
      <c r="CV740" s="18"/>
      <c r="CW740" s="18"/>
      <c r="CX740" s="18"/>
      <c r="CY740" s="18"/>
      <c r="CZ740" s="18"/>
      <c r="DA740" s="18"/>
      <c r="DB740" s="18"/>
      <c r="DC740" s="18"/>
      <c r="DD740" s="18"/>
      <c r="DE740" s="18"/>
      <c r="DF740" s="18"/>
      <c r="DG740" s="18"/>
      <c r="DH740" s="18"/>
      <c r="DI740" s="18"/>
      <c r="DJ740" s="18"/>
      <c r="DK740" s="18"/>
      <c r="DL740" s="18"/>
      <c r="DM740" s="18"/>
      <c r="DN740" s="18"/>
      <c r="DO740" s="18"/>
      <c r="DP740" s="53">
        <v>0</v>
      </c>
      <c r="DQ740" s="63">
        <v>0</v>
      </c>
      <c r="DR740" s="16">
        <v>0</v>
      </c>
      <c r="DS740" s="42">
        <f>PRODUCT(Таблица1[[#This Row],[РЕЙТИНГ НТЛ]:[РЕГ НТЛ]])</f>
        <v>0</v>
      </c>
      <c r="DT740" s="71">
        <f>SUM(Таблица1[[#This Row],[РЕЙТИНГ DPT]:[РЕЙТИНГ НТЛ]])</f>
        <v>0</v>
      </c>
    </row>
    <row r="741" spans="1:124" x14ac:dyDescent="0.25">
      <c r="A741" s="13">
        <v>105</v>
      </c>
      <c r="B741" s="14" t="s">
        <v>438</v>
      </c>
      <c r="C741" s="14" t="s">
        <v>190</v>
      </c>
      <c r="D741" s="14" t="s">
        <v>188</v>
      </c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7">
        <v>8.6</v>
      </c>
      <c r="AY741" s="17">
        <v>9</v>
      </c>
      <c r="AZ741" s="17">
        <v>9.1999999999999993</v>
      </c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  <c r="CA741" s="14"/>
      <c r="CB741" s="14"/>
      <c r="CC741" s="14"/>
      <c r="CD741" s="14"/>
      <c r="CE741" s="14"/>
      <c r="CF741" s="14"/>
      <c r="CG741" s="14"/>
      <c r="CH741" s="14"/>
      <c r="CI741" s="14"/>
      <c r="CJ741" s="14"/>
      <c r="CK741" s="14"/>
      <c r="CL741" s="14"/>
      <c r="CM741" s="14"/>
      <c r="CN741" s="14"/>
      <c r="CO741" s="14"/>
      <c r="CP741" s="14"/>
      <c r="CQ741" s="14"/>
      <c r="CR741" s="14"/>
      <c r="CS741" s="14"/>
      <c r="CT741" s="14"/>
      <c r="CU741" s="14"/>
      <c r="CV741" s="14"/>
      <c r="CW741" s="14"/>
      <c r="CX741" s="14"/>
      <c r="CY741" s="14"/>
      <c r="CZ741" s="14"/>
      <c r="DA741" s="14"/>
      <c r="DB741" s="14"/>
      <c r="DC741" s="14"/>
      <c r="DD741" s="14"/>
      <c r="DE741" s="14"/>
      <c r="DF741" s="14"/>
      <c r="DG741" s="14"/>
      <c r="DH741" s="14"/>
      <c r="DI741" s="14"/>
      <c r="DJ741" s="14"/>
      <c r="DK741" s="14"/>
      <c r="DL741" s="14"/>
      <c r="DM741" s="14"/>
      <c r="DN741" s="14"/>
      <c r="DO741" s="14"/>
      <c r="DP741" s="53">
        <v>0</v>
      </c>
      <c r="DQ741" s="63">
        <v>0</v>
      </c>
      <c r="DR741" s="16">
        <v>0</v>
      </c>
      <c r="DS741" s="41">
        <f>PRODUCT(Таблица1[[#This Row],[РЕЙТИНГ НТЛ]:[РЕГ НТЛ]])</f>
        <v>0</v>
      </c>
      <c r="DT741" s="71">
        <f>SUM(Таблица1[[#This Row],[РЕЙТИНГ DPT]:[РЕЙТИНГ НТЛ]])</f>
        <v>0</v>
      </c>
    </row>
    <row r="742" spans="1:124" x14ac:dyDescent="0.25">
      <c r="A742" s="21">
        <v>96</v>
      </c>
      <c r="B742" s="18" t="s">
        <v>321</v>
      </c>
      <c r="C742" s="14" t="s">
        <v>190</v>
      </c>
      <c r="D742" s="18" t="s">
        <v>188</v>
      </c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26">
        <v>9.6</v>
      </c>
      <c r="AU742" s="26">
        <v>9.8000000000000007</v>
      </c>
      <c r="AV742" s="26">
        <v>9.4</v>
      </c>
      <c r="AW742" s="26">
        <v>9.4</v>
      </c>
      <c r="AX742" s="18"/>
      <c r="AY742" s="18"/>
      <c r="AZ742" s="18"/>
      <c r="BA742" s="18"/>
      <c r="BB742" s="18"/>
      <c r="BC742" s="18"/>
      <c r="BD742" s="18"/>
      <c r="BE742" s="18"/>
      <c r="BF742" s="18"/>
      <c r="BG742" s="18"/>
      <c r="BH742" s="18"/>
      <c r="BI742" s="18"/>
      <c r="BJ742" s="18"/>
      <c r="BK742" s="18"/>
      <c r="BL742" s="18"/>
      <c r="BM742" s="18"/>
      <c r="BN742" s="18"/>
      <c r="BO742" s="18"/>
      <c r="BP742" s="18"/>
      <c r="BQ742" s="18"/>
      <c r="BR742" s="18"/>
      <c r="BS742" s="18"/>
      <c r="BT742" s="18"/>
      <c r="BU742" s="18"/>
      <c r="BV742" s="18"/>
      <c r="BW742" s="18"/>
      <c r="BX742" s="18"/>
      <c r="BY742" s="18"/>
      <c r="BZ742" s="18"/>
      <c r="CA742" s="18"/>
      <c r="CB742" s="18"/>
      <c r="CC742" s="18"/>
      <c r="CD742" s="18"/>
      <c r="CE742" s="18"/>
      <c r="CF742" s="18"/>
      <c r="CG742" s="18"/>
      <c r="CH742" s="18"/>
      <c r="CI742" s="18"/>
      <c r="CJ742" s="18"/>
      <c r="CK742" s="18"/>
      <c r="CL742" s="18"/>
      <c r="CM742" s="18"/>
      <c r="CN742" s="18"/>
      <c r="CO742" s="18"/>
      <c r="CP742" s="18"/>
      <c r="CQ742" s="18"/>
      <c r="CR742" s="18"/>
      <c r="CS742" s="18"/>
      <c r="CT742" s="18"/>
      <c r="CU742" s="18"/>
      <c r="CV742" s="18"/>
      <c r="CW742" s="18"/>
      <c r="CX742" s="18"/>
      <c r="CY742" s="18"/>
      <c r="CZ742" s="18"/>
      <c r="DA742" s="18"/>
      <c r="DB742" s="18"/>
      <c r="DC742" s="18"/>
      <c r="DD742" s="18"/>
      <c r="DE742" s="18"/>
      <c r="DF742" s="18"/>
      <c r="DG742" s="18"/>
      <c r="DH742" s="18"/>
      <c r="DI742" s="18"/>
      <c r="DJ742" s="18"/>
      <c r="DK742" s="18"/>
      <c r="DL742" s="18"/>
      <c r="DM742" s="18"/>
      <c r="DN742" s="18"/>
      <c r="DO742" s="18"/>
      <c r="DP742" s="53">
        <v>0</v>
      </c>
      <c r="DQ742" s="63">
        <v>0</v>
      </c>
      <c r="DR742" s="16">
        <v>0</v>
      </c>
      <c r="DS742" s="42">
        <f>PRODUCT(Таблица1[[#This Row],[РЕЙТИНГ НТЛ]:[РЕГ НТЛ]])</f>
        <v>0</v>
      </c>
      <c r="DT742" s="71">
        <f>SUM(Таблица1[[#This Row],[РЕЙТИНГ DPT]:[РЕЙТИНГ НТЛ]])</f>
        <v>0</v>
      </c>
    </row>
    <row r="743" spans="1:124" x14ac:dyDescent="0.25">
      <c r="A743" s="13">
        <v>104</v>
      </c>
      <c r="B743" s="14" t="s">
        <v>356</v>
      </c>
      <c r="C743" s="14" t="s">
        <v>190</v>
      </c>
      <c r="D743" s="14" t="s">
        <v>188</v>
      </c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7">
        <v>9.4</v>
      </c>
      <c r="BB743" s="17">
        <v>9.1999999999999993</v>
      </c>
      <c r="BC743" s="17">
        <v>9.4</v>
      </c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4"/>
      <c r="BU743" s="14"/>
      <c r="BV743" s="14"/>
      <c r="BW743" s="14"/>
      <c r="BX743" s="14"/>
      <c r="BY743" s="14"/>
      <c r="BZ743" s="14"/>
      <c r="CA743" s="14"/>
      <c r="CB743" s="14"/>
      <c r="CC743" s="14"/>
      <c r="CD743" s="14"/>
      <c r="CE743" s="14"/>
      <c r="CF743" s="14"/>
      <c r="CG743" s="14"/>
      <c r="CH743" s="14"/>
      <c r="CI743" s="14"/>
      <c r="CJ743" s="14"/>
      <c r="CK743" s="14"/>
      <c r="CL743" s="14"/>
      <c r="CM743" s="14"/>
      <c r="CN743" s="14"/>
      <c r="CO743" s="14"/>
      <c r="CP743" s="14"/>
      <c r="CQ743" s="14"/>
      <c r="CR743" s="14"/>
      <c r="CS743" s="14"/>
      <c r="CT743" s="14"/>
      <c r="CU743" s="14"/>
      <c r="CV743" s="14"/>
      <c r="CW743" s="14"/>
      <c r="CX743" s="14"/>
      <c r="CY743" s="14"/>
      <c r="CZ743" s="14"/>
      <c r="DA743" s="14"/>
      <c r="DB743" s="14"/>
      <c r="DC743" s="14"/>
      <c r="DD743" s="14"/>
      <c r="DE743" s="14"/>
      <c r="DF743" s="14"/>
      <c r="DG743" s="14"/>
      <c r="DH743" s="14"/>
      <c r="DI743" s="14"/>
      <c r="DJ743" s="14"/>
      <c r="DK743" s="14"/>
      <c r="DL743" s="14"/>
      <c r="DM743" s="14"/>
      <c r="DN743" s="14"/>
      <c r="DO743" s="14"/>
      <c r="DP743" s="53">
        <v>0</v>
      </c>
      <c r="DQ743" s="63">
        <v>0</v>
      </c>
      <c r="DR743" s="16">
        <v>0</v>
      </c>
      <c r="DS743" s="41">
        <f>PRODUCT(Таблица1[[#This Row],[РЕЙТИНГ НТЛ]:[РЕГ НТЛ]])</f>
        <v>0</v>
      </c>
      <c r="DT743" s="71">
        <f>SUM(Таблица1[[#This Row],[РЕЙТИНГ DPT]:[РЕЙТИНГ НТЛ]])</f>
        <v>0</v>
      </c>
    </row>
    <row r="744" spans="1:124" x14ac:dyDescent="0.25">
      <c r="A744" s="13">
        <v>24</v>
      </c>
      <c r="B744" s="14" t="s">
        <v>270</v>
      </c>
      <c r="C744" s="14" t="s">
        <v>116</v>
      </c>
      <c r="D744" s="14" t="s">
        <v>164</v>
      </c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7">
        <v>9.1999999999999993</v>
      </c>
      <c r="S744" s="17">
        <v>8.8000000000000007</v>
      </c>
      <c r="T744" s="17">
        <v>8.8000000000000007</v>
      </c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  <c r="BT744" s="14"/>
      <c r="BU744" s="14"/>
      <c r="BV744" s="14"/>
      <c r="BW744" s="14"/>
      <c r="BX744" s="14"/>
      <c r="BY744" s="14"/>
      <c r="BZ744" s="14"/>
      <c r="CA744" s="14"/>
      <c r="CB744" s="14"/>
      <c r="CC744" s="14"/>
      <c r="CD744" s="14"/>
      <c r="CE744" s="14"/>
      <c r="CF744" s="14"/>
      <c r="CG744" s="14"/>
      <c r="CH744" s="14"/>
      <c r="CI744" s="14"/>
      <c r="CJ744" s="14"/>
      <c r="CK744" s="14"/>
      <c r="CL744" s="14"/>
      <c r="CM744" s="14"/>
      <c r="CN744" s="14"/>
      <c r="CO744" s="14"/>
      <c r="CP744" s="14"/>
      <c r="CQ744" s="14"/>
      <c r="CR744" s="14"/>
      <c r="CS744" s="14"/>
      <c r="CT744" s="14"/>
      <c r="CU744" s="14"/>
      <c r="CV744" s="14"/>
      <c r="CW744" s="14"/>
      <c r="CX744" s="14"/>
      <c r="CY744" s="14"/>
      <c r="CZ744" s="14"/>
      <c r="DA744" s="14"/>
      <c r="DB744" s="14"/>
      <c r="DC744" s="14"/>
      <c r="DD744" s="14"/>
      <c r="DE744" s="14"/>
      <c r="DF744" s="14"/>
      <c r="DG744" s="14"/>
      <c r="DH744" s="14"/>
      <c r="DI744" s="14"/>
      <c r="DJ744" s="14"/>
      <c r="DK744" s="14"/>
      <c r="DL744" s="14"/>
      <c r="DM744" s="14"/>
      <c r="DN744" s="14"/>
      <c r="DO744" s="14"/>
      <c r="DP744" s="53">
        <v>0</v>
      </c>
      <c r="DQ744" s="63">
        <v>0</v>
      </c>
      <c r="DR744" s="16">
        <v>0</v>
      </c>
      <c r="DS744" s="41">
        <f>PRODUCT(Таблица1[[#This Row],[РЕЙТИНГ НТЛ]:[РЕГ НТЛ]])</f>
        <v>0</v>
      </c>
      <c r="DT744" s="71">
        <f>SUM(Таблица1[[#This Row],[РЕЙТИНГ DPT]:[РЕЙТИНГ НТЛ]])</f>
        <v>0</v>
      </c>
    </row>
    <row r="745" spans="1:124" x14ac:dyDescent="0.25">
      <c r="A745" s="29">
        <v>156</v>
      </c>
      <c r="B745" s="30" t="s">
        <v>400</v>
      </c>
      <c r="C745" s="14" t="s">
        <v>116</v>
      </c>
      <c r="D745" s="30" t="s">
        <v>169</v>
      </c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30"/>
      <c r="AN745" s="30"/>
      <c r="AO745" s="30"/>
      <c r="AP745" s="30"/>
      <c r="AQ745" s="30"/>
      <c r="AR745" s="30"/>
      <c r="AS745" s="30"/>
      <c r="AT745" s="30"/>
      <c r="AU745" s="30"/>
      <c r="AV745" s="30"/>
      <c r="AW745" s="30"/>
      <c r="AX745" s="30"/>
      <c r="AY745" s="30"/>
      <c r="AZ745" s="30"/>
      <c r="BA745" s="30"/>
      <c r="BB745" s="30"/>
      <c r="BC745" s="30"/>
      <c r="BD745" s="30"/>
      <c r="BE745" s="30"/>
      <c r="BF745" s="30"/>
      <c r="BG745" s="30"/>
      <c r="BH745" s="30"/>
      <c r="BI745" s="30"/>
      <c r="BJ745" s="30"/>
      <c r="BK745" s="30"/>
      <c r="BL745" s="30"/>
      <c r="BM745" s="30"/>
      <c r="BN745" s="30"/>
      <c r="BO745" s="30"/>
      <c r="BP745" s="30"/>
      <c r="BQ745" s="30"/>
      <c r="BR745" s="30"/>
      <c r="BS745" s="30"/>
      <c r="BT745" s="30"/>
      <c r="BU745" s="30"/>
      <c r="BV745" s="30"/>
      <c r="BW745" s="30"/>
      <c r="BX745" s="30"/>
      <c r="BY745" s="30"/>
      <c r="BZ745" s="30"/>
      <c r="CA745" s="30"/>
      <c r="CB745" s="30"/>
      <c r="CC745" s="30"/>
      <c r="CD745" s="30"/>
      <c r="CE745" s="30"/>
      <c r="CF745" s="30"/>
      <c r="CG745" s="37">
        <v>8.8000000000000007</v>
      </c>
      <c r="CH745" s="37">
        <v>8.1999999999999993</v>
      </c>
      <c r="CI745" s="37">
        <v>9</v>
      </c>
      <c r="CJ745" s="37">
        <v>8.4</v>
      </c>
      <c r="CK745" s="30"/>
      <c r="CL745" s="30"/>
      <c r="CM745" s="30"/>
      <c r="CN745" s="30"/>
      <c r="CO745" s="30"/>
      <c r="CP745" s="30"/>
      <c r="CQ745" s="30"/>
      <c r="CR745" s="30"/>
      <c r="CS745" s="30"/>
      <c r="CT745" s="30"/>
      <c r="CU745" s="30"/>
      <c r="CV745" s="30"/>
      <c r="CW745" s="30"/>
      <c r="CX745" s="30"/>
      <c r="CY745" s="30"/>
      <c r="CZ745" s="30"/>
      <c r="DA745" s="30"/>
      <c r="DB745" s="30"/>
      <c r="DC745" s="30"/>
      <c r="DD745" s="30"/>
      <c r="DE745" s="30"/>
      <c r="DF745" s="30"/>
      <c r="DG745" s="30"/>
      <c r="DH745" s="30"/>
      <c r="DI745" s="30"/>
      <c r="DJ745" s="30"/>
      <c r="DK745" s="30"/>
      <c r="DL745" s="30"/>
      <c r="DM745" s="30"/>
      <c r="DN745" s="30"/>
      <c r="DO745" s="30"/>
      <c r="DP745" s="53">
        <v>0</v>
      </c>
      <c r="DQ745" s="63">
        <v>0</v>
      </c>
      <c r="DR745" s="16">
        <v>0</v>
      </c>
      <c r="DS745" s="70">
        <f>PRODUCT(Таблица1[[#This Row],[РЕЙТИНГ НТЛ]:[РЕГ НТЛ]])</f>
        <v>0</v>
      </c>
      <c r="DT745" s="71">
        <f>SUM(Таблица1[[#This Row],[РЕЙТИНГ DPT]:[РЕЙТИНГ НТЛ]])</f>
        <v>0</v>
      </c>
    </row>
    <row r="746" spans="1:124" x14ac:dyDescent="0.25">
      <c r="A746" s="13">
        <v>56</v>
      </c>
      <c r="B746" s="14" t="s">
        <v>288</v>
      </c>
      <c r="C746" s="14" t="s">
        <v>116</v>
      </c>
      <c r="D746" s="14" t="s">
        <v>164</v>
      </c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7">
        <v>8.4</v>
      </c>
      <c r="S746" s="17">
        <v>8.4</v>
      </c>
      <c r="T746" s="17">
        <v>8.6</v>
      </c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  <c r="BT746" s="14"/>
      <c r="BU746" s="14"/>
      <c r="BV746" s="14"/>
      <c r="BW746" s="14"/>
      <c r="BX746" s="14"/>
      <c r="BY746" s="14"/>
      <c r="BZ746" s="14"/>
      <c r="CA746" s="14"/>
      <c r="CB746" s="14"/>
      <c r="CC746" s="14"/>
      <c r="CD746" s="14"/>
      <c r="CE746" s="14"/>
      <c r="CF746" s="14"/>
      <c r="CG746" s="14"/>
      <c r="CH746" s="14"/>
      <c r="CI746" s="14"/>
      <c r="CJ746" s="14"/>
      <c r="CK746" s="14"/>
      <c r="CL746" s="14"/>
      <c r="CM746" s="14"/>
      <c r="CN746" s="14"/>
      <c r="CO746" s="14"/>
      <c r="CP746" s="14"/>
      <c r="CQ746" s="14"/>
      <c r="CR746" s="14"/>
      <c r="CS746" s="14"/>
      <c r="CT746" s="14"/>
      <c r="CU746" s="14"/>
      <c r="CV746" s="14"/>
      <c r="CW746" s="14"/>
      <c r="CX746" s="14"/>
      <c r="CY746" s="14"/>
      <c r="CZ746" s="14"/>
      <c r="DA746" s="14"/>
      <c r="DB746" s="14"/>
      <c r="DC746" s="14"/>
      <c r="DD746" s="14"/>
      <c r="DE746" s="14"/>
      <c r="DF746" s="14"/>
      <c r="DG746" s="14"/>
      <c r="DH746" s="14"/>
      <c r="DI746" s="14"/>
      <c r="DJ746" s="14"/>
      <c r="DK746" s="14"/>
      <c r="DL746" s="14"/>
      <c r="DM746" s="14"/>
      <c r="DN746" s="14"/>
      <c r="DO746" s="14"/>
      <c r="DP746" s="53">
        <v>0</v>
      </c>
      <c r="DQ746" s="63">
        <v>0</v>
      </c>
      <c r="DR746" s="16">
        <v>0</v>
      </c>
      <c r="DS746" s="41">
        <f>PRODUCT(Таблица1[[#This Row],[РЕЙТИНГ НТЛ]:[РЕГ НТЛ]])</f>
        <v>0</v>
      </c>
      <c r="DT746" s="71">
        <f>SUM(Таблица1[[#This Row],[РЕЙТИНГ DPT]:[РЕЙТИНГ НТЛ]])</f>
        <v>0</v>
      </c>
    </row>
    <row r="747" spans="1:124" x14ac:dyDescent="0.25">
      <c r="A747" s="13">
        <v>57</v>
      </c>
      <c r="B747" s="14" t="s">
        <v>432</v>
      </c>
      <c r="C747" s="14" t="s">
        <v>116</v>
      </c>
      <c r="D747" s="14" t="s">
        <v>169</v>
      </c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7">
        <v>9</v>
      </c>
      <c r="S747" s="17">
        <v>9</v>
      </c>
      <c r="T747" s="17">
        <v>8.8000000000000007</v>
      </c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4"/>
      <c r="BU747" s="14"/>
      <c r="BV747" s="14"/>
      <c r="BW747" s="14"/>
      <c r="BX747" s="14"/>
      <c r="BY747" s="14"/>
      <c r="BZ747" s="14"/>
      <c r="CA747" s="14"/>
      <c r="CB747" s="14"/>
      <c r="CC747" s="14"/>
      <c r="CD747" s="14"/>
      <c r="CE747" s="14"/>
      <c r="CF747" s="14"/>
      <c r="CG747" s="14"/>
      <c r="CH747" s="14"/>
      <c r="CI747" s="14"/>
      <c r="CJ747" s="14"/>
      <c r="CK747" s="14"/>
      <c r="CL747" s="14"/>
      <c r="CM747" s="14"/>
      <c r="CN747" s="14"/>
      <c r="CO747" s="14"/>
      <c r="CP747" s="14"/>
      <c r="CQ747" s="14"/>
      <c r="CR747" s="14"/>
      <c r="CS747" s="14"/>
      <c r="CT747" s="14"/>
      <c r="CU747" s="14"/>
      <c r="CV747" s="14"/>
      <c r="CW747" s="14"/>
      <c r="CX747" s="14"/>
      <c r="CY747" s="14"/>
      <c r="CZ747" s="14"/>
      <c r="DA747" s="14"/>
      <c r="DB747" s="14"/>
      <c r="DC747" s="14"/>
      <c r="DD747" s="14"/>
      <c r="DE747" s="14"/>
      <c r="DF747" s="14"/>
      <c r="DG747" s="14"/>
      <c r="DH747" s="14"/>
      <c r="DI747" s="14"/>
      <c r="DJ747" s="14"/>
      <c r="DK747" s="14"/>
      <c r="DL747" s="14"/>
      <c r="DM747" s="14"/>
      <c r="DN747" s="14"/>
      <c r="DO747" s="14"/>
      <c r="DP747" s="53">
        <v>0</v>
      </c>
      <c r="DQ747" s="63">
        <v>0</v>
      </c>
      <c r="DR747" s="16">
        <v>0</v>
      </c>
      <c r="DS747" s="41">
        <f>PRODUCT(Таблица1[[#This Row],[РЕЙТИНГ НТЛ]:[РЕГ НТЛ]])</f>
        <v>0</v>
      </c>
      <c r="DT747" s="71">
        <f>SUM(Таблица1[[#This Row],[РЕЙТИНГ DPT]:[РЕЙТИНГ НТЛ]])</f>
        <v>0</v>
      </c>
    </row>
    <row r="748" spans="1:124" x14ac:dyDescent="0.25">
      <c r="A748" s="13">
        <v>121</v>
      </c>
      <c r="B748" s="14" t="s">
        <v>345</v>
      </c>
      <c r="C748" s="14" t="s">
        <v>116</v>
      </c>
      <c r="D748" s="14" t="s">
        <v>164</v>
      </c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7"/>
      <c r="AO748" s="17"/>
      <c r="AP748" s="17"/>
      <c r="AQ748" s="17"/>
      <c r="AR748" s="17"/>
      <c r="AS748" s="17"/>
      <c r="AT748" s="17">
        <v>9</v>
      </c>
      <c r="AU748" s="17">
        <v>8.4</v>
      </c>
      <c r="AV748" s="17">
        <v>8</v>
      </c>
      <c r="AW748" s="17">
        <v>8.6</v>
      </c>
      <c r="AX748" s="17"/>
      <c r="AY748" s="17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  <c r="BT748" s="14"/>
      <c r="BU748" s="14"/>
      <c r="BV748" s="14"/>
      <c r="BW748" s="14"/>
      <c r="BX748" s="14"/>
      <c r="BY748" s="14"/>
      <c r="BZ748" s="14"/>
      <c r="CA748" s="14"/>
      <c r="CB748" s="14"/>
      <c r="CC748" s="14"/>
      <c r="CD748" s="14"/>
      <c r="CE748" s="14"/>
      <c r="CF748" s="14"/>
      <c r="CG748" s="14"/>
      <c r="CH748" s="14"/>
      <c r="CI748" s="14"/>
      <c r="CJ748" s="14"/>
      <c r="CK748" s="14"/>
      <c r="CL748" s="14"/>
      <c r="CM748" s="14"/>
      <c r="CN748" s="14"/>
      <c r="CO748" s="14"/>
      <c r="CP748" s="14"/>
      <c r="CQ748" s="14"/>
      <c r="CR748" s="14"/>
      <c r="CS748" s="14"/>
      <c r="CT748" s="14"/>
      <c r="CU748" s="14"/>
      <c r="CV748" s="14"/>
      <c r="CW748" s="14"/>
      <c r="CX748" s="14"/>
      <c r="CY748" s="14"/>
      <c r="CZ748" s="14"/>
      <c r="DA748" s="14"/>
      <c r="DB748" s="14"/>
      <c r="DC748" s="14"/>
      <c r="DD748" s="14"/>
      <c r="DE748" s="14"/>
      <c r="DF748" s="14"/>
      <c r="DG748" s="14"/>
      <c r="DH748" s="14"/>
      <c r="DI748" s="14"/>
      <c r="DJ748" s="14"/>
      <c r="DK748" s="14"/>
      <c r="DL748" s="14"/>
      <c r="DM748" s="14"/>
      <c r="DN748" s="14"/>
      <c r="DO748" s="14"/>
      <c r="DP748" s="53">
        <v>0</v>
      </c>
      <c r="DQ748" s="63">
        <v>0</v>
      </c>
      <c r="DR748" s="16">
        <v>0</v>
      </c>
      <c r="DS748" s="41">
        <f>PRODUCT(Таблица1[[#This Row],[РЕЙТИНГ НТЛ]:[РЕГ НТЛ]])</f>
        <v>0</v>
      </c>
      <c r="DT748" s="71">
        <f>SUM(Таблица1[[#This Row],[РЕЙТИНГ DPT]:[РЕЙТИНГ НТЛ]])</f>
        <v>0</v>
      </c>
    </row>
    <row r="749" spans="1:124" x14ac:dyDescent="0.25">
      <c r="A749" s="13">
        <v>59</v>
      </c>
      <c r="B749" s="14" t="s">
        <v>289</v>
      </c>
      <c r="C749" s="14" t="s">
        <v>116</v>
      </c>
      <c r="D749" s="14" t="s">
        <v>164</v>
      </c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7">
        <v>8.6</v>
      </c>
      <c r="S749" s="17">
        <v>8.4</v>
      </c>
      <c r="T749" s="17">
        <v>8.6</v>
      </c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4"/>
      <c r="BU749" s="14"/>
      <c r="BV749" s="14"/>
      <c r="BW749" s="14"/>
      <c r="BX749" s="14"/>
      <c r="BY749" s="14"/>
      <c r="BZ749" s="14"/>
      <c r="CA749" s="14"/>
      <c r="CB749" s="14"/>
      <c r="CC749" s="14"/>
      <c r="CD749" s="14"/>
      <c r="CE749" s="14"/>
      <c r="CF749" s="14"/>
      <c r="CG749" s="14"/>
      <c r="CH749" s="14"/>
      <c r="CI749" s="14"/>
      <c r="CJ749" s="14"/>
      <c r="CK749" s="14"/>
      <c r="CL749" s="14"/>
      <c r="CM749" s="14"/>
      <c r="CN749" s="14"/>
      <c r="CO749" s="14"/>
      <c r="CP749" s="14"/>
      <c r="CQ749" s="14"/>
      <c r="CR749" s="14"/>
      <c r="CS749" s="14"/>
      <c r="CT749" s="14"/>
      <c r="CU749" s="14"/>
      <c r="CV749" s="14"/>
      <c r="CW749" s="14"/>
      <c r="CX749" s="14"/>
      <c r="CY749" s="14"/>
      <c r="CZ749" s="14"/>
      <c r="DA749" s="14"/>
      <c r="DB749" s="14"/>
      <c r="DC749" s="14"/>
      <c r="DD749" s="14"/>
      <c r="DE749" s="14"/>
      <c r="DF749" s="14"/>
      <c r="DG749" s="14"/>
      <c r="DH749" s="14"/>
      <c r="DI749" s="14"/>
      <c r="DJ749" s="14"/>
      <c r="DK749" s="14"/>
      <c r="DL749" s="14"/>
      <c r="DM749" s="14"/>
      <c r="DN749" s="14"/>
      <c r="DO749" s="14"/>
      <c r="DP749" s="53">
        <v>0</v>
      </c>
      <c r="DQ749" s="63">
        <v>0</v>
      </c>
      <c r="DR749" s="16">
        <v>0</v>
      </c>
      <c r="DS749" s="41">
        <f>PRODUCT(Таблица1[[#This Row],[РЕЙТИНГ НТЛ]:[РЕГ НТЛ]])</f>
        <v>0</v>
      </c>
      <c r="DT749" s="71">
        <f>SUM(Таблица1[[#This Row],[РЕЙТИНГ DPT]:[РЕЙТИНГ НТЛ]])</f>
        <v>0</v>
      </c>
    </row>
    <row r="750" spans="1:124" x14ac:dyDescent="0.25">
      <c r="A750" s="21">
        <v>110</v>
      </c>
      <c r="B750" s="18" t="s">
        <v>336</v>
      </c>
      <c r="C750" s="14" t="s">
        <v>116</v>
      </c>
      <c r="D750" s="18" t="s">
        <v>167</v>
      </c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26">
        <v>8.1999999999999993</v>
      </c>
      <c r="BB750" s="26">
        <v>8.1999999999999993</v>
      </c>
      <c r="BC750" s="26">
        <v>9.1999999999999993</v>
      </c>
      <c r="BD750" s="18"/>
      <c r="BE750" s="18"/>
      <c r="BF750" s="18"/>
      <c r="BG750" s="18"/>
      <c r="BH750" s="18"/>
      <c r="BI750" s="18"/>
      <c r="BJ750" s="18"/>
      <c r="BK750" s="18"/>
      <c r="BL750" s="18"/>
      <c r="BM750" s="18"/>
      <c r="BN750" s="18"/>
      <c r="BO750" s="18"/>
      <c r="BP750" s="18"/>
      <c r="BQ750" s="18"/>
      <c r="BR750" s="18"/>
      <c r="BS750" s="18"/>
      <c r="BT750" s="18"/>
      <c r="BU750" s="18"/>
      <c r="BV750" s="18"/>
      <c r="BW750" s="18"/>
      <c r="BX750" s="18"/>
      <c r="BY750" s="18"/>
      <c r="BZ750" s="18"/>
      <c r="CA750" s="18"/>
      <c r="CB750" s="18"/>
      <c r="CC750" s="18"/>
      <c r="CD750" s="18"/>
      <c r="CE750" s="18"/>
      <c r="CF750" s="18"/>
      <c r="CG750" s="18"/>
      <c r="CH750" s="18"/>
      <c r="CI750" s="18"/>
      <c r="CJ750" s="18"/>
      <c r="CK750" s="18"/>
      <c r="CL750" s="18"/>
      <c r="CM750" s="18"/>
      <c r="CN750" s="18"/>
      <c r="CO750" s="18"/>
      <c r="CP750" s="18"/>
      <c r="CQ750" s="18"/>
      <c r="CR750" s="18"/>
      <c r="CS750" s="18"/>
      <c r="CT750" s="18"/>
      <c r="CU750" s="18"/>
      <c r="CV750" s="18"/>
      <c r="CW750" s="18"/>
      <c r="CX750" s="18"/>
      <c r="CY750" s="18"/>
      <c r="CZ750" s="18"/>
      <c r="DA750" s="18"/>
      <c r="DB750" s="18"/>
      <c r="DC750" s="18"/>
      <c r="DD750" s="18"/>
      <c r="DE750" s="18"/>
      <c r="DF750" s="18"/>
      <c r="DG750" s="18"/>
      <c r="DH750" s="18"/>
      <c r="DI750" s="18"/>
      <c r="DJ750" s="18"/>
      <c r="DK750" s="18"/>
      <c r="DL750" s="18"/>
      <c r="DM750" s="18"/>
      <c r="DN750" s="18"/>
      <c r="DO750" s="18"/>
      <c r="DP750" s="53">
        <v>0</v>
      </c>
      <c r="DQ750" s="63">
        <v>0</v>
      </c>
      <c r="DR750" s="16">
        <v>0</v>
      </c>
      <c r="DS750" s="42">
        <f>PRODUCT(Таблица1[[#This Row],[РЕЙТИНГ НТЛ]:[РЕГ НТЛ]])</f>
        <v>0</v>
      </c>
      <c r="DT750" s="71">
        <f>SUM(Таблица1[[#This Row],[РЕЙТИНГ DPT]:[РЕЙТИНГ НТЛ]])</f>
        <v>0</v>
      </c>
    </row>
    <row r="751" spans="1:124" x14ac:dyDescent="0.25">
      <c r="A751" s="13">
        <v>26</v>
      </c>
      <c r="B751" s="14" t="s">
        <v>272</v>
      </c>
      <c r="C751" s="14" t="s">
        <v>116</v>
      </c>
      <c r="D751" s="14" t="s">
        <v>164</v>
      </c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7">
        <v>9.1999999999999993</v>
      </c>
      <c r="S751" s="17">
        <v>8.6</v>
      </c>
      <c r="T751" s="17">
        <v>8.8000000000000007</v>
      </c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4"/>
      <c r="BU751" s="14"/>
      <c r="BV751" s="14"/>
      <c r="BW751" s="14"/>
      <c r="BX751" s="14"/>
      <c r="BY751" s="14"/>
      <c r="BZ751" s="14"/>
      <c r="CA751" s="14"/>
      <c r="CB751" s="14"/>
      <c r="CC751" s="14"/>
      <c r="CD751" s="14"/>
      <c r="CE751" s="14"/>
      <c r="CF751" s="14"/>
      <c r="CG751" s="14"/>
      <c r="CH751" s="14"/>
      <c r="CI751" s="14"/>
      <c r="CJ751" s="14"/>
      <c r="CK751" s="14"/>
      <c r="CL751" s="14"/>
      <c r="CM751" s="14"/>
      <c r="CN751" s="14"/>
      <c r="CO751" s="14"/>
      <c r="CP751" s="14"/>
      <c r="CQ751" s="14"/>
      <c r="CR751" s="14"/>
      <c r="CS751" s="14"/>
      <c r="CT751" s="14"/>
      <c r="CU751" s="14"/>
      <c r="CV751" s="14"/>
      <c r="CW751" s="14"/>
      <c r="CX751" s="14"/>
      <c r="CY751" s="14"/>
      <c r="CZ751" s="14"/>
      <c r="DA751" s="14"/>
      <c r="DB751" s="14"/>
      <c r="DC751" s="14"/>
      <c r="DD751" s="14"/>
      <c r="DE751" s="14"/>
      <c r="DF751" s="14"/>
      <c r="DG751" s="14"/>
      <c r="DH751" s="14"/>
      <c r="DI751" s="14"/>
      <c r="DJ751" s="14"/>
      <c r="DK751" s="14"/>
      <c r="DL751" s="14"/>
      <c r="DM751" s="14"/>
      <c r="DN751" s="14"/>
      <c r="DO751" s="14"/>
      <c r="DP751" s="53">
        <v>0</v>
      </c>
      <c r="DQ751" s="63">
        <v>0</v>
      </c>
      <c r="DR751" s="16">
        <v>0</v>
      </c>
      <c r="DS751" s="41">
        <f>PRODUCT(Таблица1[[#This Row],[РЕЙТИНГ НТЛ]:[РЕГ НТЛ]])</f>
        <v>0</v>
      </c>
      <c r="DT751" s="71">
        <f>SUM(Таблица1[[#This Row],[РЕЙТИНГ DPT]:[РЕЙТИНГ НТЛ]])</f>
        <v>0</v>
      </c>
    </row>
    <row r="752" spans="1:124" x14ac:dyDescent="0.25">
      <c r="A752" s="13">
        <v>25</v>
      </c>
      <c r="B752" s="14" t="s">
        <v>271</v>
      </c>
      <c r="C752" s="14" t="s">
        <v>116</v>
      </c>
      <c r="D752" s="14" t="s">
        <v>164</v>
      </c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7">
        <v>8.4</v>
      </c>
      <c r="S752" s="17">
        <v>8</v>
      </c>
      <c r="T752" s="17">
        <v>8</v>
      </c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BS752" s="14"/>
      <c r="BT752" s="14"/>
      <c r="BU752" s="14"/>
      <c r="BV752" s="14"/>
      <c r="BW752" s="14"/>
      <c r="BX752" s="14"/>
      <c r="BY752" s="14"/>
      <c r="BZ752" s="14"/>
      <c r="CA752" s="14"/>
      <c r="CB752" s="14"/>
      <c r="CC752" s="14"/>
      <c r="CD752" s="14"/>
      <c r="CE752" s="14"/>
      <c r="CF752" s="14"/>
      <c r="CG752" s="14"/>
      <c r="CH752" s="14"/>
      <c r="CI752" s="14"/>
      <c r="CJ752" s="14"/>
      <c r="CK752" s="14"/>
      <c r="CL752" s="14"/>
      <c r="CM752" s="14"/>
      <c r="CN752" s="14"/>
      <c r="CO752" s="14"/>
      <c r="CP752" s="14"/>
      <c r="CQ752" s="14"/>
      <c r="CR752" s="14"/>
      <c r="CS752" s="14"/>
      <c r="CT752" s="14"/>
      <c r="CU752" s="14"/>
      <c r="CV752" s="14"/>
      <c r="CW752" s="14"/>
      <c r="CX752" s="14"/>
      <c r="CY752" s="14"/>
      <c r="CZ752" s="14"/>
      <c r="DA752" s="14"/>
      <c r="DB752" s="14"/>
      <c r="DC752" s="14"/>
      <c r="DD752" s="14"/>
      <c r="DE752" s="14"/>
      <c r="DF752" s="14"/>
      <c r="DG752" s="14"/>
      <c r="DH752" s="14"/>
      <c r="DI752" s="14"/>
      <c r="DJ752" s="14"/>
      <c r="DK752" s="14"/>
      <c r="DL752" s="14"/>
      <c r="DM752" s="14"/>
      <c r="DN752" s="14"/>
      <c r="DO752" s="14"/>
      <c r="DP752" s="53">
        <v>0</v>
      </c>
      <c r="DQ752" s="63">
        <v>0</v>
      </c>
      <c r="DR752" s="16">
        <v>0</v>
      </c>
      <c r="DS752" s="41">
        <f>PRODUCT(Таблица1[[#This Row],[РЕЙТИНГ НТЛ]:[РЕГ НТЛ]])</f>
        <v>0</v>
      </c>
      <c r="DT752" s="71">
        <f>SUM(Таблица1[[#This Row],[РЕЙТИНГ DPT]:[РЕЙТИНГ НТЛ]])</f>
        <v>0</v>
      </c>
    </row>
    <row r="753" spans="1:124" x14ac:dyDescent="0.25">
      <c r="A753" s="21">
        <v>75</v>
      </c>
      <c r="B753" s="18" t="s">
        <v>248</v>
      </c>
      <c r="C753" s="14" t="s">
        <v>116</v>
      </c>
      <c r="D753" s="18" t="s">
        <v>137</v>
      </c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26">
        <v>9</v>
      </c>
      <c r="S753" s="26">
        <v>9</v>
      </c>
      <c r="T753" s="26">
        <v>9.4</v>
      </c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  <c r="BD753" s="18"/>
      <c r="BE753" s="18"/>
      <c r="BF753" s="18"/>
      <c r="BG753" s="18"/>
      <c r="BH753" s="18"/>
      <c r="BI753" s="18"/>
      <c r="BJ753" s="18"/>
      <c r="BK753" s="18"/>
      <c r="BL753" s="18"/>
      <c r="BM753" s="18"/>
      <c r="BN753" s="18"/>
      <c r="BO753" s="18"/>
      <c r="BP753" s="18"/>
      <c r="BQ753" s="18"/>
      <c r="BR753" s="18"/>
      <c r="BS753" s="18"/>
      <c r="BT753" s="18"/>
      <c r="BU753" s="18"/>
      <c r="BV753" s="18"/>
      <c r="BW753" s="18"/>
      <c r="BX753" s="18"/>
      <c r="BY753" s="18"/>
      <c r="BZ753" s="18"/>
      <c r="CA753" s="18"/>
      <c r="CB753" s="18"/>
      <c r="CC753" s="18"/>
      <c r="CD753" s="18"/>
      <c r="CE753" s="18"/>
      <c r="CF753" s="18"/>
      <c r="CG753" s="18"/>
      <c r="CH753" s="18"/>
      <c r="CI753" s="18"/>
      <c r="CJ753" s="18"/>
      <c r="CK753" s="18"/>
      <c r="CL753" s="18"/>
      <c r="CM753" s="18"/>
      <c r="CN753" s="18"/>
      <c r="CO753" s="18"/>
      <c r="CP753" s="18"/>
      <c r="CQ753" s="18"/>
      <c r="CR753" s="18"/>
      <c r="CS753" s="18"/>
      <c r="CT753" s="18"/>
      <c r="CU753" s="18"/>
      <c r="CV753" s="18"/>
      <c r="CW753" s="18"/>
      <c r="CX753" s="18"/>
      <c r="CY753" s="18"/>
      <c r="CZ753" s="18"/>
      <c r="DA753" s="18"/>
      <c r="DB753" s="18"/>
      <c r="DC753" s="18"/>
      <c r="DD753" s="18"/>
      <c r="DE753" s="18"/>
      <c r="DF753" s="18"/>
      <c r="DG753" s="18"/>
      <c r="DH753" s="18"/>
      <c r="DI753" s="18"/>
      <c r="DJ753" s="18"/>
      <c r="DK753" s="18"/>
      <c r="DL753" s="18"/>
      <c r="DM753" s="18"/>
      <c r="DN753" s="18"/>
      <c r="DO753" s="18"/>
      <c r="DP753" s="53">
        <v>0</v>
      </c>
      <c r="DQ753" s="63">
        <v>0</v>
      </c>
      <c r="DR753" s="16">
        <v>0</v>
      </c>
      <c r="DS753" s="42">
        <f>PRODUCT(Таблица1[[#This Row],[РЕЙТИНГ НТЛ]:[РЕГ НТЛ]])</f>
        <v>0</v>
      </c>
      <c r="DT753" s="71">
        <f>SUM(Таблица1[[#This Row],[РЕЙТИНГ DPT]:[РЕЙТИНГ НТЛ]])</f>
        <v>0</v>
      </c>
    </row>
    <row r="754" spans="1:124" x14ac:dyDescent="0.25">
      <c r="A754" s="13">
        <v>109</v>
      </c>
      <c r="B754" s="14" t="s">
        <v>343</v>
      </c>
      <c r="C754" s="14" t="s">
        <v>116</v>
      </c>
      <c r="D754" s="14" t="s">
        <v>169</v>
      </c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7">
        <v>8.8000000000000007</v>
      </c>
      <c r="AU754" s="17">
        <v>8.6</v>
      </c>
      <c r="AV754" s="17">
        <v>8</v>
      </c>
      <c r="AW754" s="17">
        <v>8.4</v>
      </c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  <c r="BT754" s="14"/>
      <c r="BU754" s="14"/>
      <c r="BV754" s="14"/>
      <c r="BW754" s="14"/>
      <c r="BX754" s="14"/>
      <c r="BY754" s="14"/>
      <c r="BZ754" s="14"/>
      <c r="CA754" s="14"/>
      <c r="CB754" s="14"/>
      <c r="CC754" s="14"/>
      <c r="CD754" s="14"/>
      <c r="CE754" s="14"/>
      <c r="CF754" s="14"/>
      <c r="CG754" s="14"/>
      <c r="CH754" s="14"/>
      <c r="CI754" s="14"/>
      <c r="CJ754" s="14"/>
      <c r="CK754" s="14"/>
      <c r="CL754" s="14"/>
      <c r="CM754" s="14"/>
      <c r="CN754" s="14"/>
      <c r="CO754" s="14"/>
      <c r="CP754" s="14"/>
      <c r="CQ754" s="14"/>
      <c r="CR754" s="14"/>
      <c r="CS754" s="14"/>
      <c r="CT754" s="14"/>
      <c r="CU754" s="14"/>
      <c r="CV754" s="14"/>
      <c r="CW754" s="14"/>
      <c r="CX754" s="14"/>
      <c r="CY754" s="14"/>
      <c r="CZ754" s="14"/>
      <c r="DA754" s="14"/>
      <c r="DB754" s="14"/>
      <c r="DC754" s="14"/>
      <c r="DD754" s="14"/>
      <c r="DE754" s="14"/>
      <c r="DF754" s="14"/>
      <c r="DG754" s="14"/>
      <c r="DH754" s="14"/>
      <c r="DI754" s="14"/>
      <c r="DJ754" s="14"/>
      <c r="DK754" s="14"/>
      <c r="DL754" s="14"/>
      <c r="DM754" s="14"/>
      <c r="DN754" s="14"/>
      <c r="DO754" s="14"/>
      <c r="DP754" s="53">
        <v>0</v>
      </c>
      <c r="DQ754" s="63">
        <v>0</v>
      </c>
      <c r="DR754" s="16">
        <v>0</v>
      </c>
      <c r="DS754" s="41">
        <f>PRODUCT(Таблица1[[#This Row],[РЕЙТИНГ НТЛ]:[РЕГ НТЛ]])</f>
        <v>0</v>
      </c>
      <c r="DT754" s="71">
        <f>SUM(Таблица1[[#This Row],[РЕЙТИНГ DPT]:[РЕЙТИНГ НТЛ]])</f>
        <v>0</v>
      </c>
    </row>
    <row r="755" spans="1:124" x14ac:dyDescent="0.25">
      <c r="A755" s="13">
        <v>112</v>
      </c>
      <c r="B755" s="14" t="s">
        <v>337</v>
      </c>
      <c r="C755" s="14" t="s">
        <v>116</v>
      </c>
      <c r="D755" s="14" t="s">
        <v>167</v>
      </c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7">
        <v>8.6</v>
      </c>
      <c r="BB755" s="17">
        <v>8.6</v>
      </c>
      <c r="BC755" s="17">
        <v>9.1999999999999993</v>
      </c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4"/>
      <c r="BU755" s="14"/>
      <c r="BV755" s="14"/>
      <c r="BW755" s="14"/>
      <c r="BX755" s="14"/>
      <c r="BY755" s="14"/>
      <c r="BZ755" s="14"/>
      <c r="CA755" s="14"/>
      <c r="CB755" s="14"/>
      <c r="CC755" s="14"/>
      <c r="CD755" s="14"/>
      <c r="CE755" s="14"/>
      <c r="CF755" s="14"/>
      <c r="CG755" s="14"/>
      <c r="CH755" s="14"/>
      <c r="CI755" s="14"/>
      <c r="CJ755" s="14"/>
      <c r="CK755" s="14"/>
      <c r="CL755" s="14"/>
      <c r="CM755" s="14"/>
      <c r="CN755" s="14"/>
      <c r="CO755" s="14"/>
      <c r="CP755" s="14"/>
      <c r="CQ755" s="14"/>
      <c r="CR755" s="14"/>
      <c r="CS755" s="14"/>
      <c r="CT755" s="14"/>
      <c r="CU755" s="14"/>
      <c r="CV755" s="14"/>
      <c r="CW755" s="14"/>
      <c r="CX755" s="14"/>
      <c r="CY755" s="14"/>
      <c r="CZ755" s="14"/>
      <c r="DA755" s="14"/>
      <c r="DB755" s="14"/>
      <c r="DC755" s="14"/>
      <c r="DD755" s="14"/>
      <c r="DE755" s="14"/>
      <c r="DF755" s="14"/>
      <c r="DG755" s="14"/>
      <c r="DH755" s="14"/>
      <c r="DI755" s="14"/>
      <c r="DJ755" s="14"/>
      <c r="DK755" s="14"/>
      <c r="DL755" s="14"/>
      <c r="DM755" s="14"/>
      <c r="DN755" s="14"/>
      <c r="DO755" s="14"/>
      <c r="DP755" s="53">
        <v>0</v>
      </c>
      <c r="DQ755" s="63">
        <v>0</v>
      </c>
      <c r="DR755" s="16">
        <v>0</v>
      </c>
      <c r="DS755" s="41">
        <f>PRODUCT(Таблица1[[#This Row],[РЕЙТИНГ НТЛ]:[РЕГ НТЛ]])</f>
        <v>0</v>
      </c>
      <c r="DT755" s="71">
        <f>SUM(Таблица1[[#This Row],[РЕЙТИНГ DPT]:[РЕЙТИНГ НТЛ]])</f>
        <v>0</v>
      </c>
    </row>
    <row r="756" spans="1:124" x14ac:dyDescent="0.25">
      <c r="A756" s="13">
        <v>124</v>
      </c>
      <c r="B756" s="14" t="s">
        <v>340</v>
      </c>
      <c r="C756" s="14" t="s">
        <v>116</v>
      </c>
      <c r="D756" s="14" t="s">
        <v>166</v>
      </c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7">
        <v>8.4</v>
      </c>
      <c r="BB756" s="17">
        <v>8.8000000000000007</v>
      </c>
      <c r="BC756" s="17">
        <v>9</v>
      </c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4"/>
      <c r="BU756" s="14"/>
      <c r="BV756" s="14"/>
      <c r="BW756" s="14"/>
      <c r="BX756" s="14"/>
      <c r="BY756" s="14"/>
      <c r="BZ756" s="14"/>
      <c r="CA756" s="14"/>
      <c r="CB756" s="14"/>
      <c r="CC756" s="14"/>
      <c r="CD756" s="14"/>
      <c r="CE756" s="14"/>
      <c r="CF756" s="14"/>
      <c r="CG756" s="14"/>
      <c r="CH756" s="14"/>
      <c r="CI756" s="14"/>
      <c r="CJ756" s="14"/>
      <c r="CK756" s="14"/>
      <c r="CL756" s="14"/>
      <c r="CM756" s="14"/>
      <c r="CN756" s="14"/>
      <c r="CO756" s="14"/>
      <c r="CP756" s="14"/>
      <c r="CQ756" s="14"/>
      <c r="CR756" s="14"/>
      <c r="CS756" s="14"/>
      <c r="CT756" s="14"/>
      <c r="CU756" s="14"/>
      <c r="CV756" s="14"/>
      <c r="CW756" s="14"/>
      <c r="CX756" s="14"/>
      <c r="CY756" s="14"/>
      <c r="CZ756" s="14"/>
      <c r="DA756" s="14"/>
      <c r="DB756" s="14"/>
      <c r="DC756" s="14"/>
      <c r="DD756" s="14"/>
      <c r="DE756" s="14"/>
      <c r="DF756" s="14"/>
      <c r="DG756" s="14"/>
      <c r="DH756" s="14"/>
      <c r="DI756" s="14"/>
      <c r="DJ756" s="14"/>
      <c r="DK756" s="14"/>
      <c r="DL756" s="14"/>
      <c r="DM756" s="14"/>
      <c r="DN756" s="14"/>
      <c r="DO756" s="14"/>
      <c r="DP756" s="53">
        <v>0</v>
      </c>
      <c r="DQ756" s="63">
        <v>0</v>
      </c>
      <c r="DR756" s="16">
        <v>0</v>
      </c>
      <c r="DS756" s="41">
        <f>PRODUCT(Таблица1[[#This Row],[РЕЙТИНГ НТЛ]:[РЕГ НТЛ]])</f>
        <v>0</v>
      </c>
      <c r="DT756" s="71">
        <f>SUM(Таблица1[[#This Row],[РЕЙТИНГ DPT]:[РЕЙТИНГ НТЛ]])</f>
        <v>0</v>
      </c>
    </row>
    <row r="757" spans="1:124" x14ac:dyDescent="0.25">
      <c r="A757" s="13">
        <v>36</v>
      </c>
      <c r="B757" s="14" t="s">
        <v>246</v>
      </c>
      <c r="C757" s="14" t="s">
        <v>116</v>
      </c>
      <c r="D757" s="14" t="s">
        <v>166</v>
      </c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7">
        <v>9.4</v>
      </c>
      <c r="S757" s="17">
        <v>9.1999999999999993</v>
      </c>
      <c r="T757" s="17">
        <v>9.4</v>
      </c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4"/>
      <c r="BU757" s="14"/>
      <c r="BV757" s="14"/>
      <c r="BW757" s="14"/>
      <c r="BX757" s="14"/>
      <c r="BY757" s="14"/>
      <c r="BZ757" s="14"/>
      <c r="CA757" s="14"/>
      <c r="CB757" s="14"/>
      <c r="CC757" s="14"/>
      <c r="CD757" s="14"/>
      <c r="CE757" s="14"/>
      <c r="CF757" s="14"/>
      <c r="CG757" s="14"/>
      <c r="CH757" s="14"/>
      <c r="CI757" s="14"/>
      <c r="CJ757" s="14"/>
      <c r="CK757" s="14"/>
      <c r="CL757" s="14"/>
      <c r="CM757" s="14"/>
      <c r="CN757" s="14"/>
      <c r="CO757" s="14"/>
      <c r="CP757" s="14"/>
      <c r="CQ757" s="14"/>
      <c r="CR757" s="14"/>
      <c r="CS757" s="14"/>
      <c r="CT757" s="14"/>
      <c r="CU757" s="14"/>
      <c r="CV757" s="14"/>
      <c r="CW757" s="14"/>
      <c r="CX757" s="14"/>
      <c r="CY757" s="14"/>
      <c r="CZ757" s="14"/>
      <c r="DA757" s="14"/>
      <c r="DB757" s="14"/>
      <c r="DC757" s="14"/>
      <c r="DD757" s="14"/>
      <c r="DE757" s="14"/>
      <c r="DF757" s="14"/>
      <c r="DG757" s="14"/>
      <c r="DH757" s="14"/>
      <c r="DI757" s="14"/>
      <c r="DJ757" s="14"/>
      <c r="DK757" s="14"/>
      <c r="DL757" s="14"/>
      <c r="DM757" s="14"/>
      <c r="DN757" s="14"/>
      <c r="DO757" s="14"/>
      <c r="DP757" s="53">
        <v>0</v>
      </c>
      <c r="DQ757" s="63">
        <v>0</v>
      </c>
      <c r="DR757" s="16">
        <v>0</v>
      </c>
      <c r="DS757" s="41">
        <f>PRODUCT(Таблица1[[#This Row],[РЕЙТИНГ НТЛ]:[РЕГ НТЛ]])</f>
        <v>0</v>
      </c>
      <c r="DT757" s="71">
        <f>SUM(Таблица1[[#This Row],[РЕЙТИНГ DPT]:[РЕЙТИНГ НТЛ]])</f>
        <v>0</v>
      </c>
    </row>
    <row r="758" spans="1:124" x14ac:dyDescent="0.25">
      <c r="A758" s="13">
        <v>41</v>
      </c>
      <c r="B758" s="14" t="s">
        <v>433</v>
      </c>
      <c r="C758" s="14" t="s">
        <v>116</v>
      </c>
      <c r="D758" s="14" t="s">
        <v>137</v>
      </c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7">
        <v>9.4</v>
      </c>
      <c r="P758" s="17">
        <v>9.6</v>
      </c>
      <c r="Q758" s="17">
        <v>9.4</v>
      </c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  <c r="BT758" s="14"/>
      <c r="BU758" s="14"/>
      <c r="BV758" s="14"/>
      <c r="BW758" s="14"/>
      <c r="BX758" s="14"/>
      <c r="BY758" s="14"/>
      <c r="BZ758" s="14"/>
      <c r="CA758" s="14"/>
      <c r="CB758" s="14"/>
      <c r="CC758" s="14"/>
      <c r="CD758" s="14"/>
      <c r="CE758" s="14"/>
      <c r="CF758" s="14"/>
      <c r="CG758" s="14"/>
      <c r="CH758" s="14"/>
      <c r="CI758" s="14"/>
      <c r="CJ758" s="14"/>
      <c r="CK758" s="14"/>
      <c r="CL758" s="14"/>
      <c r="CM758" s="14"/>
      <c r="CN758" s="14"/>
      <c r="CO758" s="14"/>
      <c r="CP758" s="14"/>
      <c r="CQ758" s="14"/>
      <c r="CR758" s="14"/>
      <c r="CS758" s="14"/>
      <c r="CT758" s="14"/>
      <c r="CU758" s="14"/>
      <c r="CV758" s="14"/>
      <c r="CW758" s="14"/>
      <c r="CX758" s="14"/>
      <c r="CY758" s="14"/>
      <c r="CZ758" s="14"/>
      <c r="DA758" s="14"/>
      <c r="DB758" s="14"/>
      <c r="DC758" s="14"/>
      <c r="DD758" s="14"/>
      <c r="DE758" s="14"/>
      <c r="DF758" s="14"/>
      <c r="DG758" s="14"/>
      <c r="DH758" s="14"/>
      <c r="DI758" s="14"/>
      <c r="DJ758" s="14"/>
      <c r="DK758" s="14"/>
      <c r="DL758" s="14"/>
      <c r="DM758" s="14"/>
      <c r="DN758" s="14"/>
      <c r="DO758" s="14"/>
      <c r="DP758" s="53">
        <v>0</v>
      </c>
      <c r="DQ758" s="63">
        <v>0</v>
      </c>
      <c r="DR758" s="16">
        <v>0</v>
      </c>
      <c r="DS758" s="41">
        <f>PRODUCT(Таблица1[[#This Row],[РЕЙТИНГ НТЛ]:[РЕГ НТЛ]])</f>
        <v>0</v>
      </c>
      <c r="DT758" s="71">
        <f>SUM(Таблица1[[#This Row],[РЕЙТИНГ DPT]:[РЕЙТИНГ НТЛ]])</f>
        <v>0</v>
      </c>
    </row>
    <row r="759" spans="1:124" x14ac:dyDescent="0.25">
      <c r="A759" s="13">
        <v>37</v>
      </c>
      <c r="B759" s="14" t="s">
        <v>247</v>
      </c>
      <c r="C759" s="14" t="s">
        <v>116</v>
      </c>
      <c r="D759" s="14" t="s">
        <v>167</v>
      </c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7">
        <v>9.4</v>
      </c>
      <c r="S759" s="17">
        <v>8.8000000000000007</v>
      </c>
      <c r="T759" s="17">
        <v>9.4</v>
      </c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4"/>
      <c r="BU759" s="14"/>
      <c r="BV759" s="14"/>
      <c r="BW759" s="14"/>
      <c r="BX759" s="14"/>
      <c r="BY759" s="14"/>
      <c r="BZ759" s="14"/>
      <c r="CA759" s="14"/>
      <c r="CB759" s="14"/>
      <c r="CC759" s="14"/>
      <c r="CD759" s="14"/>
      <c r="CE759" s="14"/>
      <c r="CF759" s="14"/>
      <c r="CG759" s="14"/>
      <c r="CH759" s="14"/>
      <c r="CI759" s="14"/>
      <c r="CJ759" s="14"/>
      <c r="CK759" s="14"/>
      <c r="CL759" s="14"/>
      <c r="CM759" s="14"/>
      <c r="CN759" s="14"/>
      <c r="CO759" s="14"/>
      <c r="CP759" s="14"/>
      <c r="CQ759" s="14"/>
      <c r="CR759" s="14"/>
      <c r="CS759" s="14"/>
      <c r="CT759" s="14"/>
      <c r="CU759" s="14"/>
      <c r="CV759" s="14"/>
      <c r="CW759" s="14"/>
      <c r="CX759" s="14"/>
      <c r="CY759" s="14"/>
      <c r="CZ759" s="14"/>
      <c r="DA759" s="14"/>
      <c r="DB759" s="14"/>
      <c r="DC759" s="14"/>
      <c r="DD759" s="14"/>
      <c r="DE759" s="14"/>
      <c r="DF759" s="14"/>
      <c r="DG759" s="14"/>
      <c r="DH759" s="14"/>
      <c r="DI759" s="14"/>
      <c r="DJ759" s="14"/>
      <c r="DK759" s="14"/>
      <c r="DL759" s="14"/>
      <c r="DM759" s="14"/>
      <c r="DN759" s="14"/>
      <c r="DO759" s="14"/>
      <c r="DP759" s="53">
        <v>0</v>
      </c>
      <c r="DQ759" s="63">
        <v>0</v>
      </c>
      <c r="DR759" s="16">
        <v>0</v>
      </c>
      <c r="DS759" s="41">
        <f>PRODUCT(Таблица1[[#This Row],[РЕЙТИНГ НТЛ]:[РЕГ НТЛ]])</f>
        <v>0</v>
      </c>
      <c r="DT759" s="71">
        <f>SUM(Таблица1[[#This Row],[РЕЙТИНГ DPT]:[РЕЙТИНГ НТЛ]])</f>
        <v>0</v>
      </c>
    </row>
    <row r="760" spans="1:124" x14ac:dyDescent="0.25">
      <c r="A760" s="13">
        <v>113</v>
      </c>
      <c r="B760" s="14" t="s">
        <v>335</v>
      </c>
      <c r="C760" s="14" t="s">
        <v>116</v>
      </c>
      <c r="D760" s="14" t="s">
        <v>167</v>
      </c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7">
        <v>9</v>
      </c>
      <c r="AU760" s="17">
        <v>9</v>
      </c>
      <c r="AV760" s="17">
        <v>9.4</v>
      </c>
      <c r="AW760" s="17">
        <v>9.4</v>
      </c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  <c r="BT760" s="14"/>
      <c r="BU760" s="14"/>
      <c r="BV760" s="14"/>
      <c r="BW760" s="14"/>
      <c r="BX760" s="14"/>
      <c r="BY760" s="14"/>
      <c r="BZ760" s="14"/>
      <c r="CA760" s="14"/>
      <c r="CB760" s="14"/>
      <c r="CC760" s="14"/>
      <c r="CD760" s="14"/>
      <c r="CE760" s="14"/>
      <c r="CF760" s="14"/>
      <c r="CG760" s="14"/>
      <c r="CH760" s="14"/>
      <c r="CI760" s="14"/>
      <c r="CJ760" s="14"/>
      <c r="CK760" s="14"/>
      <c r="CL760" s="14"/>
      <c r="CM760" s="14"/>
      <c r="CN760" s="14"/>
      <c r="CO760" s="14"/>
      <c r="CP760" s="14"/>
      <c r="CQ760" s="14"/>
      <c r="CR760" s="14"/>
      <c r="CS760" s="14"/>
      <c r="CT760" s="14"/>
      <c r="CU760" s="14"/>
      <c r="CV760" s="14"/>
      <c r="CW760" s="14"/>
      <c r="CX760" s="14"/>
      <c r="CY760" s="14"/>
      <c r="CZ760" s="14"/>
      <c r="DA760" s="14"/>
      <c r="DB760" s="14"/>
      <c r="DC760" s="14"/>
      <c r="DD760" s="14"/>
      <c r="DE760" s="14"/>
      <c r="DF760" s="14"/>
      <c r="DG760" s="14"/>
      <c r="DH760" s="14"/>
      <c r="DI760" s="14"/>
      <c r="DJ760" s="14"/>
      <c r="DK760" s="14"/>
      <c r="DL760" s="14"/>
      <c r="DM760" s="14"/>
      <c r="DN760" s="14"/>
      <c r="DO760" s="14"/>
      <c r="DP760" s="53">
        <v>0</v>
      </c>
      <c r="DQ760" s="63">
        <v>0</v>
      </c>
      <c r="DR760" s="16">
        <v>0</v>
      </c>
      <c r="DS760" s="41">
        <f>PRODUCT(Таблица1[[#This Row],[РЕЙТИНГ НТЛ]:[РЕГ НТЛ]])</f>
        <v>0</v>
      </c>
      <c r="DT760" s="71">
        <f>SUM(Таблица1[[#This Row],[РЕЙТИНГ DPT]:[РЕЙТИНГ НТЛ]])</f>
        <v>0</v>
      </c>
    </row>
    <row r="761" spans="1:124" x14ac:dyDescent="0.25">
      <c r="A761" s="29">
        <v>260</v>
      </c>
      <c r="B761" s="30" t="s">
        <v>407</v>
      </c>
      <c r="C761" s="14" t="s">
        <v>116</v>
      </c>
      <c r="D761" s="30" t="s">
        <v>169</v>
      </c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30"/>
      <c r="BQ761" s="30"/>
      <c r="BR761" s="30"/>
      <c r="BS761" s="30"/>
      <c r="BT761" s="30"/>
      <c r="BU761" s="30"/>
      <c r="BV761" s="30"/>
      <c r="BW761" s="30"/>
      <c r="BX761" s="30"/>
      <c r="BY761" s="30"/>
      <c r="BZ761" s="30"/>
      <c r="CA761" s="30"/>
      <c r="CB761" s="30"/>
      <c r="CC761" s="30"/>
      <c r="CD761" s="30"/>
      <c r="CE761" s="30"/>
      <c r="CF761" s="30"/>
      <c r="CG761" s="30"/>
      <c r="CH761" s="30"/>
      <c r="CI761" s="30"/>
      <c r="CJ761" s="30"/>
      <c r="CK761" s="30"/>
      <c r="CL761" s="30"/>
      <c r="CM761" s="30"/>
      <c r="CN761" s="37">
        <v>8.4</v>
      </c>
      <c r="CO761" s="37">
        <v>8.6</v>
      </c>
      <c r="CP761" s="37">
        <v>8.6</v>
      </c>
      <c r="CQ761" s="30"/>
      <c r="CR761" s="30"/>
      <c r="CS761" s="30"/>
      <c r="CT761" s="30"/>
      <c r="CU761" s="30"/>
      <c r="CV761" s="30"/>
      <c r="CW761" s="30"/>
      <c r="CX761" s="30"/>
      <c r="CY761" s="30"/>
      <c r="CZ761" s="30"/>
      <c r="DA761" s="30"/>
      <c r="DB761" s="30"/>
      <c r="DC761" s="30"/>
      <c r="DD761" s="30"/>
      <c r="DE761" s="30"/>
      <c r="DF761" s="30"/>
      <c r="DG761" s="30"/>
      <c r="DH761" s="30"/>
      <c r="DI761" s="30"/>
      <c r="DJ761" s="30"/>
      <c r="DK761" s="30"/>
      <c r="DL761" s="30"/>
      <c r="DM761" s="30"/>
      <c r="DN761" s="30"/>
      <c r="DO761" s="30"/>
      <c r="DP761" s="54">
        <v>0</v>
      </c>
      <c r="DQ761" s="63">
        <v>0</v>
      </c>
      <c r="DR761" s="16">
        <v>0</v>
      </c>
      <c r="DS761" s="70">
        <f>PRODUCT(Таблица1[[#This Row],[РЕЙТИНГ НТЛ]:[РЕГ НТЛ]])</f>
        <v>0</v>
      </c>
      <c r="DT761" s="71">
        <f>SUM(Таблица1[[#This Row],[РЕЙТИНГ DPT]:[РЕЙТИНГ НТЛ]])</f>
        <v>0</v>
      </c>
    </row>
    <row r="762" spans="1:124" x14ac:dyDescent="0.25">
      <c r="A762" s="21">
        <v>111</v>
      </c>
      <c r="B762" s="18" t="s">
        <v>338</v>
      </c>
      <c r="C762" s="14" t="s">
        <v>116</v>
      </c>
      <c r="D762" s="18" t="s">
        <v>166</v>
      </c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26">
        <v>8.4</v>
      </c>
      <c r="BB762" s="26">
        <v>8.1999999999999993</v>
      </c>
      <c r="BC762" s="26">
        <v>9.1999999999999993</v>
      </c>
      <c r="BD762" s="18"/>
      <c r="BE762" s="18"/>
      <c r="BF762" s="18"/>
      <c r="BG762" s="18"/>
      <c r="BH762" s="18"/>
      <c r="BI762" s="18"/>
      <c r="BJ762" s="18"/>
      <c r="BK762" s="18"/>
      <c r="BL762" s="18"/>
      <c r="BM762" s="18"/>
      <c r="BN762" s="18"/>
      <c r="BO762" s="18"/>
      <c r="BP762" s="18"/>
      <c r="BQ762" s="18"/>
      <c r="BR762" s="18"/>
      <c r="BS762" s="18"/>
      <c r="BT762" s="18"/>
      <c r="BU762" s="18"/>
      <c r="BV762" s="18"/>
      <c r="BW762" s="18"/>
      <c r="BX762" s="18"/>
      <c r="BY762" s="18"/>
      <c r="BZ762" s="18"/>
      <c r="CA762" s="18"/>
      <c r="CB762" s="18"/>
      <c r="CC762" s="18"/>
      <c r="CD762" s="18"/>
      <c r="CE762" s="18"/>
      <c r="CF762" s="18"/>
      <c r="CG762" s="18"/>
      <c r="CH762" s="18"/>
      <c r="CI762" s="18"/>
      <c r="CJ762" s="18"/>
      <c r="CK762" s="18"/>
      <c r="CL762" s="18"/>
      <c r="CM762" s="18"/>
      <c r="CN762" s="18"/>
      <c r="CO762" s="18"/>
      <c r="CP762" s="18"/>
      <c r="CQ762" s="18"/>
      <c r="CR762" s="18"/>
      <c r="CS762" s="18"/>
      <c r="CT762" s="18"/>
      <c r="CU762" s="18"/>
      <c r="CV762" s="18"/>
      <c r="CW762" s="18"/>
      <c r="CX762" s="18"/>
      <c r="CY762" s="18"/>
      <c r="CZ762" s="18"/>
      <c r="DA762" s="18"/>
      <c r="DB762" s="18"/>
      <c r="DC762" s="18"/>
      <c r="DD762" s="18"/>
      <c r="DE762" s="18"/>
      <c r="DF762" s="18"/>
      <c r="DG762" s="18"/>
      <c r="DH762" s="18"/>
      <c r="DI762" s="18"/>
      <c r="DJ762" s="18"/>
      <c r="DK762" s="18"/>
      <c r="DL762" s="18"/>
      <c r="DM762" s="18"/>
      <c r="DN762" s="18"/>
      <c r="DO762" s="18"/>
      <c r="DP762" s="53">
        <v>0</v>
      </c>
      <c r="DQ762" s="63">
        <v>0</v>
      </c>
      <c r="DR762" s="16">
        <v>0</v>
      </c>
      <c r="DS762" s="42">
        <f>PRODUCT(Таблица1[[#This Row],[РЕЙТИНГ НТЛ]:[РЕГ НТЛ]])</f>
        <v>0</v>
      </c>
      <c r="DT762" s="71">
        <f>SUM(Таблица1[[#This Row],[РЕЙТИНГ DPT]:[РЕЙТИНГ НТЛ]])</f>
        <v>0</v>
      </c>
    </row>
    <row r="763" spans="1:124" x14ac:dyDescent="0.25">
      <c r="A763" s="13">
        <v>237</v>
      </c>
      <c r="B763" s="14" t="s">
        <v>308</v>
      </c>
      <c r="C763" s="14" t="s">
        <v>116</v>
      </c>
      <c r="D763" s="14" t="s">
        <v>164</v>
      </c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7">
        <v>8.4</v>
      </c>
      <c r="S763" s="17">
        <v>9</v>
      </c>
      <c r="T763" s="17">
        <v>8.6</v>
      </c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  <c r="BT763" s="14"/>
      <c r="BU763" s="14"/>
      <c r="BV763" s="14"/>
      <c r="BW763" s="14"/>
      <c r="BX763" s="14"/>
      <c r="BY763" s="14"/>
      <c r="BZ763" s="14"/>
      <c r="CA763" s="14"/>
      <c r="CB763" s="14"/>
      <c r="CC763" s="14"/>
      <c r="CD763" s="14"/>
      <c r="CE763" s="14"/>
      <c r="CF763" s="14"/>
      <c r="CG763" s="14"/>
      <c r="CH763" s="14"/>
      <c r="CI763" s="14"/>
      <c r="CJ763" s="14"/>
      <c r="CK763" s="14"/>
      <c r="CL763" s="14"/>
      <c r="CM763" s="14"/>
      <c r="CN763" s="14"/>
      <c r="CO763" s="14"/>
      <c r="CP763" s="14"/>
      <c r="CQ763" s="14"/>
      <c r="CR763" s="14"/>
      <c r="CS763" s="14"/>
      <c r="CT763" s="14"/>
      <c r="CU763" s="14"/>
      <c r="CV763" s="14"/>
      <c r="CW763" s="14"/>
      <c r="CX763" s="14"/>
      <c r="CY763" s="14"/>
      <c r="CZ763" s="14"/>
      <c r="DA763" s="14"/>
      <c r="DB763" s="14"/>
      <c r="DC763" s="14"/>
      <c r="DD763" s="14"/>
      <c r="DE763" s="14"/>
      <c r="DF763" s="14"/>
      <c r="DG763" s="14"/>
      <c r="DH763" s="14"/>
      <c r="DI763" s="14"/>
      <c r="DJ763" s="14"/>
      <c r="DK763" s="14"/>
      <c r="DL763" s="14"/>
      <c r="DM763" s="14"/>
      <c r="DN763" s="14"/>
      <c r="DO763" s="14"/>
      <c r="DP763" s="53">
        <v>0</v>
      </c>
      <c r="DQ763" s="63">
        <v>0</v>
      </c>
      <c r="DR763" s="16">
        <v>0</v>
      </c>
      <c r="DS763" s="41">
        <f>PRODUCT(Таблица1[[#This Row],[РЕЙТИНГ НТЛ]:[РЕГ НТЛ]])</f>
        <v>0</v>
      </c>
      <c r="DT763" s="71">
        <f>SUM(Таблица1[[#This Row],[РЕЙТИНГ DPT]:[РЕЙТИНГ НТЛ]])</f>
        <v>0</v>
      </c>
    </row>
    <row r="764" spans="1:124" x14ac:dyDescent="0.25">
      <c r="A764" s="13">
        <v>125</v>
      </c>
      <c r="B764" s="14" t="s">
        <v>326</v>
      </c>
      <c r="C764" s="14" t="s">
        <v>106</v>
      </c>
      <c r="D764" s="14" t="s">
        <v>189</v>
      </c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7"/>
      <c r="AO764" s="17"/>
      <c r="AP764" s="17"/>
      <c r="AQ764" s="17"/>
      <c r="AR764" s="17"/>
      <c r="AS764" s="17"/>
      <c r="AT764" s="17">
        <v>9.1999999999999993</v>
      </c>
      <c r="AU764" s="17">
        <v>9.4</v>
      </c>
      <c r="AV764" s="17">
        <v>9.6</v>
      </c>
      <c r="AW764" s="17">
        <v>9.1999999999999993</v>
      </c>
      <c r="AX764" s="17"/>
      <c r="AY764" s="17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  <c r="BT764" s="14"/>
      <c r="BU764" s="14"/>
      <c r="BV764" s="14"/>
      <c r="BW764" s="14"/>
      <c r="BX764" s="14"/>
      <c r="BY764" s="14"/>
      <c r="BZ764" s="14"/>
      <c r="CA764" s="14"/>
      <c r="CB764" s="14"/>
      <c r="CC764" s="14"/>
      <c r="CD764" s="14"/>
      <c r="CE764" s="14"/>
      <c r="CF764" s="14"/>
      <c r="CG764" s="14"/>
      <c r="CH764" s="14"/>
      <c r="CI764" s="14"/>
      <c r="CJ764" s="14"/>
      <c r="CK764" s="14"/>
      <c r="CL764" s="14"/>
      <c r="CM764" s="14"/>
      <c r="CN764" s="14"/>
      <c r="CO764" s="14"/>
      <c r="CP764" s="14"/>
      <c r="CQ764" s="14"/>
      <c r="CR764" s="14"/>
      <c r="CS764" s="14"/>
      <c r="CT764" s="14"/>
      <c r="CU764" s="14"/>
      <c r="CV764" s="14"/>
      <c r="CW764" s="14"/>
      <c r="CX764" s="14"/>
      <c r="CY764" s="14"/>
      <c r="CZ764" s="14"/>
      <c r="DA764" s="14"/>
      <c r="DB764" s="14"/>
      <c r="DC764" s="14"/>
      <c r="DD764" s="14"/>
      <c r="DE764" s="14"/>
      <c r="DF764" s="14"/>
      <c r="DG764" s="14"/>
      <c r="DH764" s="14"/>
      <c r="DI764" s="14"/>
      <c r="DJ764" s="14"/>
      <c r="DK764" s="14"/>
      <c r="DL764" s="14"/>
      <c r="DM764" s="14"/>
      <c r="DN764" s="14"/>
      <c r="DO764" s="14"/>
      <c r="DP764" s="54">
        <v>0</v>
      </c>
      <c r="DQ764" s="63">
        <v>0</v>
      </c>
      <c r="DR764" s="16">
        <v>1</v>
      </c>
      <c r="DS764" s="41">
        <f>PRODUCT(Таблица1[[#This Row],[РЕЙТИНГ НТЛ]:[РЕГ НТЛ]])</f>
        <v>0</v>
      </c>
      <c r="DT764" s="71">
        <f>SUM(Таблица1[[#This Row],[РЕЙТИНГ DPT]:[РЕЙТИНГ НТЛ]])</f>
        <v>0</v>
      </c>
    </row>
    <row r="765" spans="1:124" x14ac:dyDescent="0.25">
      <c r="A765" s="21">
        <v>22</v>
      </c>
      <c r="B765" s="18" t="s">
        <v>269</v>
      </c>
      <c r="C765" s="14" t="s">
        <v>106</v>
      </c>
      <c r="D765" s="18" t="s">
        <v>134</v>
      </c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26">
        <v>8.6</v>
      </c>
      <c r="S765" s="26">
        <v>8.1999999999999993</v>
      </c>
      <c r="T765" s="26">
        <v>8.4</v>
      </c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  <c r="BD765" s="18"/>
      <c r="BE765" s="18"/>
      <c r="BF765" s="18"/>
      <c r="BG765" s="18"/>
      <c r="BH765" s="18"/>
      <c r="BI765" s="18"/>
      <c r="BJ765" s="18"/>
      <c r="BK765" s="18"/>
      <c r="BL765" s="18"/>
      <c r="BM765" s="18"/>
      <c r="BN765" s="18"/>
      <c r="BO765" s="18"/>
      <c r="BP765" s="18"/>
      <c r="BQ765" s="18"/>
      <c r="BR765" s="18"/>
      <c r="BS765" s="18"/>
      <c r="BT765" s="18"/>
      <c r="BU765" s="18"/>
      <c r="BV765" s="18"/>
      <c r="BW765" s="18"/>
      <c r="BX765" s="18"/>
      <c r="BY765" s="18"/>
      <c r="BZ765" s="18"/>
      <c r="CA765" s="18"/>
      <c r="CB765" s="18"/>
      <c r="CC765" s="18"/>
      <c r="CD765" s="18"/>
      <c r="CE765" s="18"/>
      <c r="CF765" s="18"/>
      <c r="CG765" s="18"/>
      <c r="CH765" s="18"/>
      <c r="CI765" s="18"/>
      <c r="CJ765" s="18"/>
      <c r="CK765" s="18"/>
      <c r="CL765" s="18"/>
      <c r="CM765" s="18"/>
      <c r="CN765" s="18"/>
      <c r="CO765" s="18"/>
      <c r="CP765" s="18"/>
      <c r="CQ765" s="18"/>
      <c r="CR765" s="18"/>
      <c r="CS765" s="18"/>
      <c r="CT765" s="18"/>
      <c r="CU765" s="18"/>
      <c r="CV765" s="18"/>
      <c r="CW765" s="18"/>
      <c r="CX765" s="18"/>
      <c r="CY765" s="18"/>
      <c r="CZ765" s="18"/>
      <c r="DA765" s="18"/>
      <c r="DB765" s="18"/>
      <c r="DC765" s="18"/>
      <c r="DD765" s="18"/>
      <c r="DE765" s="18"/>
      <c r="DF765" s="18"/>
      <c r="DG765" s="18"/>
      <c r="DH765" s="18"/>
      <c r="DI765" s="18"/>
      <c r="DJ765" s="18"/>
      <c r="DK765" s="18"/>
      <c r="DL765" s="18"/>
      <c r="DM765" s="18"/>
      <c r="DN765" s="18"/>
      <c r="DO765" s="18"/>
      <c r="DP765" s="53">
        <v>0</v>
      </c>
      <c r="DQ765" s="63">
        <v>0</v>
      </c>
      <c r="DR765" s="16">
        <v>0</v>
      </c>
      <c r="DS765" s="42">
        <f>PRODUCT(Таблица1[[#This Row],[РЕЙТИНГ НТЛ]:[РЕГ НТЛ]])</f>
        <v>0</v>
      </c>
      <c r="DT765" s="71">
        <f>SUM(Таблица1[[#This Row],[РЕЙТИНГ DPT]:[РЕЙТИНГ НТЛ]])</f>
        <v>0</v>
      </c>
    </row>
    <row r="766" spans="1:124" x14ac:dyDescent="0.25">
      <c r="A766" s="13">
        <v>71</v>
      </c>
      <c r="B766" s="14" t="s">
        <v>224</v>
      </c>
      <c r="C766" s="14" t="s">
        <v>106</v>
      </c>
      <c r="D766" s="14" t="s">
        <v>120</v>
      </c>
      <c r="E766" s="14">
        <v>3</v>
      </c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  <c r="BT766" s="14"/>
      <c r="BU766" s="14"/>
      <c r="BV766" s="14"/>
      <c r="BW766" s="14"/>
      <c r="BX766" s="14"/>
      <c r="BY766" s="14"/>
      <c r="BZ766" s="14"/>
      <c r="CA766" s="14"/>
      <c r="CB766" s="14"/>
      <c r="CC766" s="14"/>
      <c r="CD766" s="14"/>
      <c r="CE766" s="14"/>
      <c r="CF766" s="14"/>
      <c r="CG766" s="14"/>
      <c r="CH766" s="14"/>
      <c r="CI766" s="14"/>
      <c r="CJ766" s="14"/>
      <c r="CK766" s="14"/>
      <c r="CL766" s="14"/>
      <c r="CM766" s="14"/>
      <c r="CN766" s="14"/>
      <c r="CO766" s="14"/>
      <c r="CP766" s="14"/>
      <c r="CQ766" s="14"/>
      <c r="CR766" s="14"/>
      <c r="CS766" s="14"/>
      <c r="CT766" s="14"/>
      <c r="CU766" s="14"/>
      <c r="CV766" s="14"/>
      <c r="CW766" s="14"/>
      <c r="CX766" s="14"/>
      <c r="CY766" s="14"/>
      <c r="CZ766" s="14"/>
      <c r="DA766" s="14"/>
      <c r="DB766" s="14"/>
      <c r="DC766" s="14"/>
      <c r="DD766" s="14"/>
      <c r="DE766" s="14"/>
      <c r="DF766" s="14"/>
      <c r="DG766" s="14"/>
      <c r="DH766" s="14"/>
      <c r="DI766" s="14"/>
      <c r="DJ766" s="14"/>
      <c r="DK766" s="14"/>
      <c r="DL766" s="14"/>
      <c r="DM766" s="14"/>
      <c r="DN766" s="14"/>
      <c r="DO766" s="14"/>
      <c r="DP766" s="52">
        <v>4</v>
      </c>
      <c r="DQ766" s="63">
        <v>0</v>
      </c>
      <c r="DR766" s="16">
        <v>1</v>
      </c>
      <c r="DS766" s="16">
        <f>PRODUCT(Таблица1[[#This Row],[РЕЙТИНГ НТЛ]:[РЕГ НТЛ]])</f>
        <v>0</v>
      </c>
      <c r="DT766" s="67">
        <f>SUM(Таблица1[[#This Row],[РЕЙТИНГ DPT]:[РЕЙТИНГ НТЛ]])</f>
        <v>4</v>
      </c>
    </row>
    <row r="767" spans="1:124" x14ac:dyDescent="0.25">
      <c r="A767" s="13">
        <v>120</v>
      </c>
      <c r="B767" s="14" t="s">
        <v>344</v>
      </c>
      <c r="C767" s="14" t="s">
        <v>106</v>
      </c>
      <c r="D767" s="14" t="s">
        <v>133</v>
      </c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7">
        <v>9.4</v>
      </c>
      <c r="AU767" s="17">
        <v>9.4</v>
      </c>
      <c r="AV767" s="17">
        <v>9</v>
      </c>
      <c r="AW767" s="17">
        <v>9.1999999999999993</v>
      </c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4"/>
      <c r="BU767" s="14"/>
      <c r="BV767" s="14"/>
      <c r="BW767" s="14"/>
      <c r="BX767" s="14"/>
      <c r="BY767" s="14"/>
      <c r="BZ767" s="14"/>
      <c r="CA767" s="14"/>
      <c r="CB767" s="14"/>
      <c r="CC767" s="14"/>
      <c r="CD767" s="14"/>
      <c r="CE767" s="14"/>
      <c r="CF767" s="14"/>
      <c r="CG767" s="14"/>
      <c r="CH767" s="14"/>
      <c r="CI767" s="14"/>
      <c r="CJ767" s="14"/>
      <c r="CK767" s="14"/>
      <c r="CL767" s="14"/>
      <c r="CM767" s="14"/>
      <c r="CN767" s="14"/>
      <c r="CO767" s="14"/>
      <c r="CP767" s="14"/>
      <c r="CQ767" s="14"/>
      <c r="CR767" s="14"/>
      <c r="CS767" s="14"/>
      <c r="CT767" s="14"/>
      <c r="CU767" s="14"/>
      <c r="CV767" s="14"/>
      <c r="CW767" s="14"/>
      <c r="CX767" s="14"/>
      <c r="CY767" s="14"/>
      <c r="CZ767" s="14"/>
      <c r="DA767" s="14"/>
      <c r="DB767" s="14"/>
      <c r="DC767" s="14"/>
      <c r="DD767" s="14"/>
      <c r="DE767" s="14"/>
      <c r="DF767" s="14"/>
      <c r="DG767" s="14"/>
      <c r="DH767" s="14"/>
      <c r="DI767" s="14"/>
      <c r="DJ767" s="14"/>
      <c r="DK767" s="14"/>
      <c r="DL767" s="14"/>
      <c r="DM767" s="14"/>
      <c r="DN767" s="14"/>
      <c r="DO767" s="14"/>
      <c r="DP767" s="53">
        <v>0</v>
      </c>
      <c r="DQ767" s="63">
        <v>0</v>
      </c>
      <c r="DR767" s="16">
        <v>1</v>
      </c>
      <c r="DS767" s="41">
        <f>PRODUCT(Таблица1[[#This Row],[РЕЙТИНГ НТЛ]:[РЕГ НТЛ]])</f>
        <v>0</v>
      </c>
      <c r="DT767" s="71">
        <f>SUM(Таблица1[[#This Row],[РЕЙТИНГ DPT]:[РЕЙТИНГ НТЛ]])</f>
        <v>0</v>
      </c>
    </row>
    <row r="768" spans="1:124" x14ac:dyDescent="0.25">
      <c r="A768" s="13">
        <v>71</v>
      </c>
      <c r="B768" s="14" t="s">
        <v>231</v>
      </c>
      <c r="C768" s="14" t="s">
        <v>106</v>
      </c>
      <c r="D768" s="14" t="s">
        <v>161</v>
      </c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7">
        <v>9.6</v>
      </c>
      <c r="S768" s="17">
        <v>9.8000000000000007</v>
      </c>
      <c r="T768" s="17">
        <v>9.8000000000000007</v>
      </c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  <c r="BT768" s="14"/>
      <c r="BU768" s="14"/>
      <c r="BV768" s="14"/>
      <c r="BW768" s="14"/>
      <c r="BX768" s="14"/>
      <c r="BY768" s="14"/>
      <c r="BZ768" s="14"/>
      <c r="CA768" s="14"/>
      <c r="CB768" s="14"/>
      <c r="CC768" s="14"/>
      <c r="CD768" s="14"/>
      <c r="CE768" s="14"/>
      <c r="CF768" s="14"/>
      <c r="CG768" s="14"/>
      <c r="CH768" s="14"/>
      <c r="CI768" s="14"/>
      <c r="CJ768" s="14"/>
      <c r="CK768" s="14"/>
      <c r="CL768" s="14"/>
      <c r="CM768" s="14"/>
      <c r="CN768" s="14"/>
      <c r="CO768" s="14"/>
      <c r="CP768" s="14"/>
      <c r="CQ768" s="14"/>
      <c r="CR768" s="14"/>
      <c r="CS768" s="14"/>
      <c r="CT768" s="14"/>
      <c r="CU768" s="14"/>
      <c r="CV768" s="14"/>
      <c r="CW768" s="14"/>
      <c r="CX768" s="14"/>
      <c r="CY768" s="14"/>
      <c r="CZ768" s="14"/>
      <c r="DA768" s="14"/>
      <c r="DB768" s="14"/>
      <c r="DC768" s="14"/>
      <c r="DD768" s="14"/>
      <c r="DE768" s="14"/>
      <c r="DF768" s="14"/>
      <c r="DG768" s="14"/>
      <c r="DH768" s="14"/>
      <c r="DI768" s="14"/>
      <c r="DJ768" s="14"/>
      <c r="DK768" s="14"/>
      <c r="DL768" s="14"/>
      <c r="DM768" s="14"/>
      <c r="DN768" s="14"/>
      <c r="DO768" s="14"/>
      <c r="DP768" s="54">
        <v>0</v>
      </c>
      <c r="DQ768" s="63">
        <v>0</v>
      </c>
      <c r="DR768" s="16">
        <v>1</v>
      </c>
      <c r="DS768" s="41">
        <f>PRODUCT(Таблица1[[#This Row],[РЕЙТИНГ НТЛ]:[РЕГ НТЛ]])</f>
        <v>0</v>
      </c>
      <c r="DT768" s="71">
        <f>SUM(Таблица1[[#This Row],[РЕЙТИНГ DPT]:[РЕЙТИНГ НТЛ]])</f>
        <v>0</v>
      </c>
    </row>
    <row r="769" spans="1:124" x14ac:dyDescent="0.25">
      <c r="A769" s="13">
        <v>241</v>
      </c>
      <c r="B769" s="14" t="s">
        <v>225</v>
      </c>
      <c r="C769" s="14" t="s">
        <v>156</v>
      </c>
      <c r="D769" s="14" t="s">
        <v>141</v>
      </c>
      <c r="E769" s="14">
        <v>4</v>
      </c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4"/>
      <c r="BU769" s="14"/>
      <c r="BV769" s="14"/>
      <c r="BW769" s="14"/>
      <c r="BX769" s="14"/>
      <c r="BY769" s="14"/>
      <c r="BZ769" s="14"/>
      <c r="CA769" s="14"/>
      <c r="CB769" s="14"/>
      <c r="CC769" s="14"/>
      <c r="CD769" s="14"/>
      <c r="CE769" s="14"/>
      <c r="CF769" s="14"/>
      <c r="CG769" s="14"/>
      <c r="CH769" s="14"/>
      <c r="CI769" s="14"/>
      <c r="CJ769" s="14"/>
      <c r="CK769" s="14"/>
      <c r="CL769" s="14"/>
      <c r="CM769" s="14"/>
      <c r="CN769" s="14"/>
      <c r="CO769" s="14"/>
      <c r="CP769" s="14"/>
      <c r="CQ769" s="14"/>
      <c r="CR769" s="14"/>
      <c r="CS769" s="14"/>
      <c r="CT769" s="14"/>
      <c r="CU769" s="14"/>
      <c r="CV769" s="14"/>
      <c r="CW769" s="14"/>
      <c r="CX769" s="14"/>
      <c r="CY769" s="14"/>
      <c r="CZ769" s="14"/>
      <c r="DA769" s="14"/>
      <c r="DB769" s="14"/>
      <c r="DC769" s="14"/>
      <c r="DD769" s="14"/>
      <c r="DE769" s="14"/>
      <c r="DF769" s="14"/>
      <c r="DG769" s="14"/>
      <c r="DH769" s="14"/>
      <c r="DI769" s="14"/>
      <c r="DJ769" s="14"/>
      <c r="DK769" s="14"/>
      <c r="DL769" s="14"/>
      <c r="DM769" s="14"/>
      <c r="DN769" s="14"/>
      <c r="DO769" s="14"/>
      <c r="DP769" s="52">
        <v>2</v>
      </c>
      <c r="DQ769" s="63">
        <v>0</v>
      </c>
      <c r="DR769" s="16">
        <v>0</v>
      </c>
      <c r="DS769" s="16">
        <f>PRODUCT(Таблица1[[#This Row],[РЕЙТИНГ НТЛ]:[РЕГ НТЛ]])</f>
        <v>0</v>
      </c>
      <c r="DT769" s="67">
        <f>SUM(Таблица1[[#This Row],[РЕЙТИНГ DPT]:[РЕЙТИНГ НТЛ]])</f>
        <v>2</v>
      </c>
    </row>
    <row r="770" spans="1:124" x14ac:dyDescent="0.25">
      <c r="A770" s="13">
        <v>71</v>
      </c>
      <c r="B770" s="14" t="s">
        <v>224</v>
      </c>
      <c r="C770" s="14" t="s">
        <v>106</v>
      </c>
      <c r="D770" s="14" t="s">
        <v>161</v>
      </c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7">
        <v>9.6</v>
      </c>
      <c r="P770" s="17">
        <v>9.6</v>
      </c>
      <c r="Q770" s="17">
        <v>9.6</v>
      </c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  <c r="BT770" s="14"/>
      <c r="BU770" s="14"/>
      <c r="BV770" s="14"/>
      <c r="BW770" s="14"/>
      <c r="BX770" s="14"/>
      <c r="BY770" s="14"/>
      <c r="BZ770" s="14"/>
      <c r="CA770" s="14"/>
      <c r="CB770" s="14"/>
      <c r="CC770" s="14"/>
      <c r="CD770" s="14"/>
      <c r="CE770" s="14"/>
      <c r="CF770" s="14"/>
      <c r="CG770" s="14"/>
      <c r="CH770" s="14"/>
      <c r="CI770" s="14"/>
      <c r="CJ770" s="14"/>
      <c r="CK770" s="14"/>
      <c r="CL770" s="14"/>
      <c r="CM770" s="14"/>
      <c r="CN770" s="14"/>
      <c r="CO770" s="14"/>
      <c r="CP770" s="14"/>
      <c r="CQ770" s="14"/>
      <c r="CR770" s="14"/>
      <c r="CS770" s="14"/>
      <c r="CT770" s="14"/>
      <c r="CU770" s="14"/>
      <c r="CV770" s="14"/>
      <c r="CW770" s="14"/>
      <c r="CX770" s="14"/>
      <c r="CY770" s="14"/>
      <c r="CZ770" s="14"/>
      <c r="DA770" s="14"/>
      <c r="DB770" s="14"/>
      <c r="DC770" s="14"/>
      <c r="DD770" s="14"/>
      <c r="DE770" s="14"/>
      <c r="DF770" s="14"/>
      <c r="DG770" s="14"/>
      <c r="DH770" s="14"/>
      <c r="DI770" s="14"/>
      <c r="DJ770" s="14"/>
      <c r="DK770" s="14"/>
      <c r="DL770" s="14"/>
      <c r="DM770" s="14"/>
      <c r="DN770" s="14"/>
      <c r="DO770" s="14"/>
      <c r="DP770" s="53">
        <v>0</v>
      </c>
      <c r="DQ770" s="63">
        <v>0</v>
      </c>
      <c r="DR770" s="16">
        <v>1</v>
      </c>
      <c r="DS770" s="41">
        <f>PRODUCT(Таблица1[[#This Row],[РЕЙТИНГ НТЛ]:[РЕГ НТЛ]])</f>
        <v>0</v>
      </c>
      <c r="DT770" s="71">
        <f>SUM(Таблица1[[#This Row],[РЕЙТИНГ DPT]:[РЕЙТИНГ НТЛ]])</f>
        <v>0</v>
      </c>
    </row>
    <row r="771" spans="1:124" x14ac:dyDescent="0.25">
      <c r="A771" s="13">
        <v>70</v>
      </c>
      <c r="B771" s="14" t="s">
        <v>296</v>
      </c>
      <c r="C771" s="14" t="s">
        <v>106</v>
      </c>
      <c r="D771" s="14" t="s">
        <v>130</v>
      </c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7">
        <v>9.6</v>
      </c>
      <c r="S771" s="17">
        <v>9.8000000000000007</v>
      </c>
      <c r="T771" s="17">
        <v>9.8000000000000007</v>
      </c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4"/>
      <c r="BU771" s="14"/>
      <c r="BV771" s="14"/>
      <c r="BW771" s="14"/>
      <c r="BX771" s="14"/>
      <c r="BY771" s="14"/>
      <c r="BZ771" s="14"/>
      <c r="CA771" s="14"/>
      <c r="CB771" s="14"/>
      <c r="CC771" s="14"/>
      <c r="CD771" s="14"/>
      <c r="CE771" s="14"/>
      <c r="CF771" s="14"/>
      <c r="CG771" s="14"/>
      <c r="CH771" s="14"/>
      <c r="CI771" s="14"/>
      <c r="CJ771" s="14"/>
      <c r="CK771" s="14"/>
      <c r="CL771" s="14"/>
      <c r="CM771" s="14"/>
      <c r="CN771" s="14"/>
      <c r="CO771" s="14"/>
      <c r="CP771" s="14"/>
      <c r="CQ771" s="14"/>
      <c r="CR771" s="14"/>
      <c r="CS771" s="14"/>
      <c r="CT771" s="14"/>
      <c r="CU771" s="14"/>
      <c r="CV771" s="14"/>
      <c r="CW771" s="14"/>
      <c r="CX771" s="14"/>
      <c r="CY771" s="14"/>
      <c r="CZ771" s="14"/>
      <c r="DA771" s="14"/>
      <c r="DB771" s="14"/>
      <c r="DC771" s="14"/>
      <c r="DD771" s="14"/>
      <c r="DE771" s="14"/>
      <c r="DF771" s="14"/>
      <c r="DG771" s="14"/>
      <c r="DH771" s="14"/>
      <c r="DI771" s="14"/>
      <c r="DJ771" s="14"/>
      <c r="DK771" s="14"/>
      <c r="DL771" s="14"/>
      <c r="DM771" s="14"/>
      <c r="DN771" s="14"/>
      <c r="DO771" s="14"/>
      <c r="DP771" s="53">
        <v>0</v>
      </c>
      <c r="DQ771" s="63">
        <v>0</v>
      </c>
      <c r="DR771" s="16">
        <v>1</v>
      </c>
      <c r="DS771" s="41">
        <f>PRODUCT(Таблица1[[#This Row],[РЕЙТИНГ НТЛ]:[РЕГ НТЛ]])</f>
        <v>0</v>
      </c>
      <c r="DT771" s="71">
        <f>SUM(Таблица1[[#This Row],[РЕЙТИНГ DPT]:[РЕЙТИНГ НТЛ]])</f>
        <v>0</v>
      </c>
    </row>
    <row r="772" spans="1:124" x14ac:dyDescent="0.25">
      <c r="A772" s="13">
        <v>28</v>
      </c>
      <c r="B772" s="14" t="s">
        <v>274</v>
      </c>
      <c r="C772" s="14" t="s">
        <v>106</v>
      </c>
      <c r="D772" s="14" t="s">
        <v>130</v>
      </c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7">
        <v>8.4</v>
      </c>
      <c r="S772" s="17">
        <v>8.1999999999999993</v>
      </c>
      <c r="T772" s="17">
        <v>9.1999999999999993</v>
      </c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  <c r="BT772" s="14"/>
      <c r="BU772" s="14"/>
      <c r="BV772" s="14"/>
      <c r="BW772" s="14"/>
      <c r="BX772" s="14"/>
      <c r="BY772" s="14"/>
      <c r="BZ772" s="14"/>
      <c r="CA772" s="14"/>
      <c r="CB772" s="14"/>
      <c r="CC772" s="14"/>
      <c r="CD772" s="14"/>
      <c r="CE772" s="14"/>
      <c r="CF772" s="14"/>
      <c r="CG772" s="14"/>
      <c r="CH772" s="14"/>
      <c r="CI772" s="14"/>
      <c r="CJ772" s="14"/>
      <c r="CK772" s="14"/>
      <c r="CL772" s="14"/>
      <c r="CM772" s="14"/>
      <c r="CN772" s="14"/>
      <c r="CO772" s="14"/>
      <c r="CP772" s="14"/>
      <c r="CQ772" s="14"/>
      <c r="CR772" s="14"/>
      <c r="CS772" s="14"/>
      <c r="CT772" s="14"/>
      <c r="CU772" s="14"/>
      <c r="CV772" s="14"/>
      <c r="CW772" s="14"/>
      <c r="CX772" s="14"/>
      <c r="CY772" s="14"/>
      <c r="CZ772" s="14"/>
      <c r="DA772" s="14"/>
      <c r="DB772" s="14"/>
      <c r="DC772" s="14"/>
      <c r="DD772" s="14"/>
      <c r="DE772" s="14"/>
      <c r="DF772" s="14"/>
      <c r="DG772" s="14"/>
      <c r="DH772" s="14"/>
      <c r="DI772" s="14"/>
      <c r="DJ772" s="14"/>
      <c r="DK772" s="14"/>
      <c r="DL772" s="14"/>
      <c r="DM772" s="14"/>
      <c r="DN772" s="14"/>
      <c r="DO772" s="14"/>
      <c r="DP772" s="53">
        <v>0</v>
      </c>
      <c r="DQ772" s="63">
        <v>0</v>
      </c>
      <c r="DR772" s="16">
        <v>1</v>
      </c>
      <c r="DS772" s="41">
        <f>PRODUCT(Таблица1[[#This Row],[РЕЙТИНГ НТЛ]:[РЕГ НТЛ]])</f>
        <v>0</v>
      </c>
      <c r="DT772" s="71">
        <f>SUM(Таблица1[[#This Row],[РЕЙТИНГ DPT]:[РЕЙТИНГ НТЛ]])</f>
        <v>0</v>
      </c>
    </row>
    <row r="773" spans="1:124" x14ac:dyDescent="0.25">
      <c r="A773" s="13">
        <v>234</v>
      </c>
      <c r="B773" s="14" t="s">
        <v>226</v>
      </c>
      <c r="C773" s="14" t="s">
        <v>106</v>
      </c>
      <c r="D773" s="14" t="s">
        <v>119</v>
      </c>
      <c r="E773" s="14">
        <v>5</v>
      </c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4"/>
      <c r="BU773" s="14"/>
      <c r="BV773" s="14"/>
      <c r="BW773" s="14"/>
      <c r="BX773" s="14"/>
      <c r="BY773" s="14"/>
      <c r="BZ773" s="14"/>
      <c r="CA773" s="14"/>
      <c r="CB773" s="14"/>
      <c r="CC773" s="14"/>
      <c r="CD773" s="14"/>
      <c r="CE773" s="14"/>
      <c r="CF773" s="14"/>
      <c r="CG773" s="14"/>
      <c r="CH773" s="14"/>
      <c r="CI773" s="14"/>
      <c r="CJ773" s="14"/>
      <c r="CK773" s="14"/>
      <c r="CL773" s="14"/>
      <c r="CM773" s="14"/>
      <c r="CN773" s="14"/>
      <c r="CO773" s="14"/>
      <c r="CP773" s="14"/>
      <c r="CQ773" s="14"/>
      <c r="CR773" s="14"/>
      <c r="CS773" s="14"/>
      <c r="CT773" s="14"/>
      <c r="CU773" s="14"/>
      <c r="CV773" s="14"/>
      <c r="CW773" s="14"/>
      <c r="CX773" s="14"/>
      <c r="CY773" s="14"/>
      <c r="CZ773" s="14"/>
      <c r="DA773" s="14"/>
      <c r="DB773" s="14"/>
      <c r="DC773" s="14"/>
      <c r="DD773" s="14"/>
      <c r="DE773" s="14"/>
      <c r="DF773" s="14"/>
      <c r="DG773" s="14"/>
      <c r="DH773" s="14"/>
      <c r="DI773" s="14"/>
      <c r="DJ773" s="14"/>
      <c r="DK773" s="14"/>
      <c r="DL773" s="14"/>
      <c r="DM773" s="14"/>
      <c r="DN773" s="14"/>
      <c r="DO773" s="14"/>
      <c r="DP773" s="52">
        <v>2</v>
      </c>
      <c r="DQ773" s="63">
        <v>0</v>
      </c>
      <c r="DR773" s="16">
        <v>1</v>
      </c>
      <c r="DS773" s="16">
        <f>PRODUCT(Таблица1[[#This Row],[РЕЙТИНГ НТЛ]:[РЕГ НТЛ]])</f>
        <v>0</v>
      </c>
      <c r="DT773" s="67">
        <f>SUM(Таблица1[[#This Row],[РЕЙТИНГ DPT]:[РЕЙТИНГ НТЛ]])</f>
        <v>2</v>
      </c>
    </row>
    <row r="774" spans="1:124" x14ac:dyDescent="0.25">
      <c r="A774" s="13">
        <v>28</v>
      </c>
      <c r="B774" s="14" t="s">
        <v>227</v>
      </c>
      <c r="C774" s="14" t="s">
        <v>106</v>
      </c>
      <c r="D774" s="14" t="s">
        <v>130</v>
      </c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7">
        <v>8.6</v>
      </c>
      <c r="P774" s="17">
        <v>8.6</v>
      </c>
      <c r="Q774" s="17">
        <v>9</v>
      </c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  <c r="BT774" s="14"/>
      <c r="BU774" s="14"/>
      <c r="BV774" s="14"/>
      <c r="BW774" s="14"/>
      <c r="BX774" s="14"/>
      <c r="BY774" s="14"/>
      <c r="BZ774" s="14"/>
      <c r="CA774" s="14"/>
      <c r="CB774" s="14"/>
      <c r="CC774" s="14"/>
      <c r="CD774" s="14"/>
      <c r="CE774" s="14"/>
      <c r="CF774" s="14"/>
      <c r="CG774" s="14"/>
      <c r="CH774" s="14"/>
      <c r="CI774" s="14"/>
      <c r="CJ774" s="14"/>
      <c r="CK774" s="14"/>
      <c r="CL774" s="14"/>
      <c r="CM774" s="14"/>
      <c r="CN774" s="14"/>
      <c r="CO774" s="14"/>
      <c r="CP774" s="14"/>
      <c r="CQ774" s="14"/>
      <c r="CR774" s="14"/>
      <c r="CS774" s="14"/>
      <c r="CT774" s="14"/>
      <c r="CU774" s="14"/>
      <c r="CV774" s="14"/>
      <c r="CW774" s="14"/>
      <c r="CX774" s="14"/>
      <c r="CY774" s="14"/>
      <c r="CZ774" s="14"/>
      <c r="DA774" s="14"/>
      <c r="DB774" s="14"/>
      <c r="DC774" s="14"/>
      <c r="DD774" s="14"/>
      <c r="DE774" s="14"/>
      <c r="DF774" s="14"/>
      <c r="DG774" s="14"/>
      <c r="DH774" s="14"/>
      <c r="DI774" s="14"/>
      <c r="DJ774" s="14"/>
      <c r="DK774" s="14"/>
      <c r="DL774" s="14"/>
      <c r="DM774" s="14"/>
      <c r="DN774" s="14"/>
      <c r="DO774" s="14"/>
      <c r="DP774" s="54">
        <v>0</v>
      </c>
      <c r="DQ774" s="63">
        <v>0</v>
      </c>
      <c r="DR774" s="16">
        <v>1</v>
      </c>
      <c r="DS774" s="41">
        <f>PRODUCT(Таблица1[[#This Row],[РЕЙТИНГ НТЛ]:[РЕГ НТЛ]])</f>
        <v>0</v>
      </c>
      <c r="DT774" s="71">
        <f>SUM(Таблица1[[#This Row],[РЕЙТИНГ DPT]:[РЕЙТИНГ НТЛ]])</f>
        <v>0</v>
      </c>
    </row>
    <row r="775" spans="1:124" x14ac:dyDescent="0.25">
      <c r="A775" s="13">
        <v>76</v>
      </c>
      <c r="B775" s="14" t="s">
        <v>299</v>
      </c>
      <c r="C775" s="14" t="s">
        <v>156</v>
      </c>
      <c r="D775" s="14" t="s">
        <v>157</v>
      </c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7">
        <v>9.1999999999999993</v>
      </c>
      <c r="S775" s="17">
        <v>9.4</v>
      </c>
      <c r="T775" s="17">
        <v>9</v>
      </c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4"/>
      <c r="BU775" s="14"/>
      <c r="BV775" s="14"/>
      <c r="BW775" s="14"/>
      <c r="BX775" s="14"/>
      <c r="BY775" s="14"/>
      <c r="BZ775" s="14"/>
      <c r="CA775" s="14"/>
      <c r="CB775" s="14"/>
      <c r="CC775" s="14"/>
      <c r="CD775" s="14"/>
      <c r="CE775" s="14"/>
      <c r="CF775" s="14"/>
      <c r="CG775" s="14"/>
      <c r="CH775" s="14"/>
      <c r="CI775" s="14"/>
      <c r="CJ775" s="14"/>
      <c r="CK775" s="14"/>
      <c r="CL775" s="14"/>
      <c r="CM775" s="14"/>
      <c r="CN775" s="14"/>
      <c r="CO775" s="14"/>
      <c r="CP775" s="14"/>
      <c r="CQ775" s="14"/>
      <c r="CR775" s="14"/>
      <c r="CS775" s="14"/>
      <c r="CT775" s="14"/>
      <c r="CU775" s="14"/>
      <c r="CV775" s="14"/>
      <c r="CW775" s="14"/>
      <c r="CX775" s="14"/>
      <c r="CY775" s="14"/>
      <c r="CZ775" s="14"/>
      <c r="DA775" s="14"/>
      <c r="DB775" s="14"/>
      <c r="DC775" s="14"/>
      <c r="DD775" s="14"/>
      <c r="DE775" s="14"/>
      <c r="DF775" s="14"/>
      <c r="DG775" s="14"/>
      <c r="DH775" s="14"/>
      <c r="DI775" s="14"/>
      <c r="DJ775" s="14"/>
      <c r="DK775" s="14"/>
      <c r="DL775" s="14"/>
      <c r="DM775" s="14"/>
      <c r="DN775" s="14"/>
      <c r="DO775" s="14"/>
      <c r="DP775" s="53">
        <v>0</v>
      </c>
      <c r="DQ775" s="63">
        <v>0</v>
      </c>
      <c r="DR775" s="16">
        <v>0</v>
      </c>
      <c r="DS775" s="41">
        <f>PRODUCT(Таблица1[[#This Row],[РЕЙТИНГ НТЛ]:[РЕГ НТЛ]])</f>
        <v>0</v>
      </c>
      <c r="DT775" s="71">
        <f>SUM(Таблица1[[#This Row],[РЕЙТИНГ DPT]:[РЕЙТИНГ НТЛ]])</f>
        <v>0</v>
      </c>
    </row>
    <row r="776" spans="1:124" x14ac:dyDescent="0.25">
      <c r="A776" s="13">
        <v>69</v>
      </c>
      <c r="B776" s="14" t="s">
        <v>233</v>
      </c>
      <c r="C776" s="14" t="s">
        <v>156</v>
      </c>
      <c r="D776" s="14" t="s">
        <v>157</v>
      </c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7">
        <v>9</v>
      </c>
      <c r="S776" s="17">
        <v>9.4</v>
      </c>
      <c r="T776" s="17">
        <v>9.1999999999999993</v>
      </c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4"/>
      <c r="BU776" s="14"/>
      <c r="BV776" s="14"/>
      <c r="BW776" s="14"/>
      <c r="BX776" s="14"/>
      <c r="BY776" s="14"/>
      <c r="BZ776" s="14"/>
      <c r="CA776" s="14"/>
      <c r="CB776" s="14"/>
      <c r="CC776" s="14"/>
      <c r="CD776" s="14"/>
      <c r="CE776" s="14"/>
      <c r="CF776" s="14"/>
      <c r="CG776" s="14"/>
      <c r="CH776" s="14"/>
      <c r="CI776" s="14"/>
      <c r="CJ776" s="14"/>
      <c r="CK776" s="14"/>
      <c r="CL776" s="14"/>
      <c r="CM776" s="14"/>
      <c r="CN776" s="14"/>
      <c r="CO776" s="14"/>
      <c r="CP776" s="14"/>
      <c r="CQ776" s="14"/>
      <c r="CR776" s="14"/>
      <c r="CS776" s="14"/>
      <c r="CT776" s="14"/>
      <c r="CU776" s="14"/>
      <c r="CV776" s="14"/>
      <c r="CW776" s="14"/>
      <c r="CX776" s="14"/>
      <c r="CY776" s="14"/>
      <c r="CZ776" s="14"/>
      <c r="DA776" s="14"/>
      <c r="DB776" s="14"/>
      <c r="DC776" s="14"/>
      <c r="DD776" s="14"/>
      <c r="DE776" s="14"/>
      <c r="DF776" s="14"/>
      <c r="DG776" s="14"/>
      <c r="DH776" s="14"/>
      <c r="DI776" s="14"/>
      <c r="DJ776" s="14"/>
      <c r="DK776" s="14"/>
      <c r="DL776" s="14"/>
      <c r="DM776" s="14"/>
      <c r="DN776" s="14"/>
      <c r="DO776" s="14"/>
      <c r="DP776" s="53">
        <v>0</v>
      </c>
      <c r="DQ776" s="63">
        <v>0</v>
      </c>
      <c r="DR776" s="16">
        <v>0</v>
      </c>
      <c r="DS776" s="41">
        <f>PRODUCT(Таблица1[[#This Row],[РЕЙТИНГ НТЛ]:[РЕГ НТЛ]])</f>
        <v>0</v>
      </c>
      <c r="DT776" s="71">
        <f>SUM(Таблица1[[#This Row],[РЕЙТИНГ DPT]:[РЕЙТИНГ НТЛ]])</f>
        <v>0</v>
      </c>
    </row>
    <row r="777" spans="1:124" x14ac:dyDescent="0.25">
      <c r="A777" s="13">
        <v>28</v>
      </c>
      <c r="B777" s="14" t="s">
        <v>227</v>
      </c>
      <c r="C777" s="14" t="s">
        <v>106</v>
      </c>
      <c r="D777" s="14" t="s">
        <v>114</v>
      </c>
      <c r="E777" s="14">
        <v>6</v>
      </c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4"/>
      <c r="BU777" s="14"/>
      <c r="BV777" s="14"/>
      <c r="BW777" s="14"/>
      <c r="BX777" s="14"/>
      <c r="BY777" s="14"/>
      <c r="BZ777" s="14"/>
      <c r="CA777" s="14"/>
      <c r="CB777" s="14"/>
      <c r="CC777" s="14"/>
      <c r="CD777" s="14"/>
      <c r="CE777" s="14"/>
      <c r="CF777" s="14"/>
      <c r="CG777" s="14"/>
      <c r="CH777" s="14"/>
      <c r="CI777" s="14"/>
      <c r="CJ777" s="14"/>
      <c r="CK777" s="14"/>
      <c r="CL777" s="14"/>
      <c r="CM777" s="14"/>
      <c r="CN777" s="14"/>
      <c r="CO777" s="14"/>
      <c r="CP777" s="14"/>
      <c r="CQ777" s="14"/>
      <c r="CR777" s="14"/>
      <c r="CS777" s="14"/>
      <c r="CT777" s="14"/>
      <c r="CU777" s="14"/>
      <c r="CV777" s="14"/>
      <c r="CW777" s="14"/>
      <c r="CX777" s="14"/>
      <c r="CY777" s="14"/>
      <c r="CZ777" s="14"/>
      <c r="DA777" s="14"/>
      <c r="DB777" s="14"/>
      <c r="DC777" s="14"/>
      <c r="DD777" s="14"/>
      <c r="DE777" s="14"/>
      <c r="DF777" s="14"/>
      <c r="DG777" s="14"/>
      <c r="DH777" s="14"/>
      <c r="DI777" s="14"/>
      <c r="DJ777" s="14"/>
      <c r="DK777" s="14"/>
      <c r="DL777" s="14"/>
      <c r="DM777" s="14"/>
      <c r="DN777" s="14"/>
      <c r="DO777" s="14"/>
      <c r="DP777" s="52">
        <v>2</v>
      </c>
      <c r="DQ777" s="63">
        <v>0</v>
      </c>
      <c r="DR777" s="16">
        <v>1</v>
      </c>
      <c r="DS777" s="16">
        <f>PRODUCT(Таблица1[[#This Row],[РЕЙТИНГ НТЛ]:[РЕГ НТЛ]])</f>
        <v>0</v>
      </c>
      <c r="DT777" s="67">
        <f>SUM(Таблица1[[#This Row],[РЕЙТИНГ DPT]:[РЕЙТИНГ НТЛ]])</f>
        <v>2</v>
      </c>
    </row>
    <row r="778" spans="1:124" x14ac:dyDescent="0.25">
      <c r="A778" s="13">
        <v>241</v>
      </c>
      <c r="B778" s="14" t="s">
        <v>225</v>
      </c>
      <c r="C778" s="14" t="s">
        <v>156</v>
      </c>
      <c r="D778" s="14" t="s">
        <v>157</v>
      </c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7">
        <v>9.1999999999999993</v>
      </c>
      <c r="P778" s="17">
        <v>9.4</v>
      </c>
      <c r="Q778" s="17">
        <v>9.6</v>
      </c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4"/>
      <c r="BU778" s="14"/>
      <c r="BV778" s="14"/>
      <c r="BW778" s="14"/>
      <c r="BX778" s="14"/>
      <c r="BY778" s="14"/>
      <c r="BZ778" s="14"/>
      <c r="CA778" s="14"/>
      <c r="CB778" s="14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 s="14"/>
      <c r="CO778" s="14"/>
      <c r="CP778" s="14"/>
      <c r="CQ778" s="14"/>
      <c r="CR778" s="14"/>
      <c r="CS778" s="14"/>
      <c r="CT778" s="14"/>
      <c r="CU778" s="14"/>
      <c r="CV778" s="14"/>
      <c r="CW778" s="14"/>
      <c r="CX778" s="14"/>
      <c r="CY778" s="14"/>
      <c r="CZ778" s="14"/>
      <c r="DA778" s="14"/>
      <c r="DB778" s="14"/>
      <c r="DC778" s="14"/>
      <c r="DD778" s="14"/>
      <c r="DE778" s="14"/>
      <c r="DF778" s="14"/>
      <c r="DG778" s="14"/>
      <c r="DH778" s="14"/>
      <c r="DI778" s="14"/>
      <c r="DJ778" s="14"/>
      <c r="DK778" s="14"/>
      <c r="DL778" s="14"/>
      <c r="DM778" s="14"/>
      <c r="DN778" s="14"/>
      <c r="DO778" s="14"/>
      <c r="DP778" s="53">
        <v>0</v>
      </c>
      <c r="DQ778" s="63">
        <v>0</v>
      </c>
      <c r="DR778" s="16">
        <v>0</v>
      </c>
      <c r="DS778" s="41">
        <f>PRODUCT(Таблица1[[#This Row],[РЕЙТИНГ НТЛ]:[РЕГ НТЛ]])</f>
        <v>0</v>
      </c>
      <c r="DT778" s="71">
        <f>SUM(Таблица1[[#This Row],[РЕЙТИНГ DPT]:[РЕЙТИНГ НТЛ]])</f>
        <v>0</v>
      </c>
    </row>
    <row r="779" spans="1:124" x14ac:dyDescent="0.25">
      <c r="A779" s="21">
        <v>39</v>
      </c>
      <c r="B779" s="18" t="s">
        <v>255</v>
      </c>
      <c r="C779" s="14" t="s">
        <v>156</v>
      </c>
      <c r="D779" s="18" t="s">
        <v>158</v>
      </c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26">
        <v>9.4</v>
      </c>
      <c r="S779" s="26">
        <v>9.4</v>
      </c>
      <c r="T779" s="26">
        <v>9.6</v>
      </c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8"/>
      <c r="BB779" s="18"/>
      <c r="BC779" s="18"/>
      <c r="BD779" s="18"/>
      <c r="BE779" s="18"/>
      <c r="BF779" s="18"/>
      <c r="BG779" s="18"/>
      <c r="BH779" s="18"/>
      <c r="BI779" s="18"/>
      <c r="BJ779" s="18"/>
      <c r="BK779" s="18"/>
      <c r="BL779" s="18"/>
      <c r="BM779" s="18"/>
      <c r="BN779" s="18"/>
      <c r="BO779" s="18"/>
      <c r="BP779" s="18"/>
      <c r="BQ779" s="18"/>
      <c r="BR779" s="18"/>
      <c r="BS779" s="18"/>
      <c r="BT779" s="18"/>
      <c r="BU779" s="18"/>
      <c r="BV779" s="18"/>
      <c r="BW779" s="18"/>
      <c r="BX779" s="18"/>
      <c r="BY779" s="18"/>
      <c r="BZ779" s="18"/>
      <c r="CA779" s="18"/>
      <c r="CB779" s="18"/>
      <c r="CC779" s="18"/>
      <c r="CD779" s="18"/>
      <c r="CE779" s="18"/>
      <c r="CF779" s="18"/>
      <c r="CG779" s="18"/>
      <c r="CH779" s="18"/>
      <c r="CI779" s="18"/>
      <c r="CJ779" s="18"/>
      <c r="CK779" s="18"/>
      <c r="CL779" s="18"/>
      <c r="CM779" s="18"/>
      <c r="CN779" s="18"/>
      <c r="CO779" s="18"/>
      <c r="CP779" s="18"/>
      <c r="CQ779" s="18"/>
      <c r="CR779" s="18"/>
      <c r="CS779" s="18"/>
      <c r="CT779" s="18"/>
      <c r="CU779" s="18"/>
      <c r="CV779" s="18"/>
      <c r="CW779" s="18"/>
      <c r="CX779" s="18"/>
      <c r="CY779" s="18"/>
      <c r="CZ779" s="18"/>
      <c r="DA779" s="18"/>
      <c r="DB779" s="18"/>
      <c r="DC779" s="18"/>
      <c r="DD779" s="18"/>
      <c r="DE779" s="18"/>
      <c r="DF779" s="18"/>
      <c r="DG779" s="18"/>
      <c r="DH779" s="18"/>
      <c r="DI779" s="18"/>
      <c r="DJ779" s="18"/>
      <c r="DK779" s="18"/>
      <c r="DL779" s="18"/>
      <c r="DM779" s="18"/>
      <c r="DN779" s="18"/>
      <c r="DO779" s="18"/>
      <c r="DP779" s="53">
        <v>0</v>
      </c>
      <c r="DQ779" s="63">
        <v>0</v>
      </c>
      <c r="DR779" s="16">
        <v>0</v>
      </c>
      <c r="DS779" s="42">
        <f>PRODUCT(Таблица1[[#This Row],[РЕЙТИНГ НТЛ]:[РЕГ НТЛ]])</f>
        <v>0</v>
      </c>
      <c r="DT779" s="71">
        <f>SUM(Таблица1[[#This Row],[РЕЙТИНГ DPT]:[РЕЙТИНГ НТЛ]])</f>
        <v>0</v>
      </c>
    </row>
    <row r="780" spans="1:124" x14ac:dyDescent="0.25">
      <c r="A780" s="13">
        <v>77</v>
      </c>
      <c r="B780" s="14" t="s">
        <v>258</v>
      </c>
      <c r="C780" s="14" t="s">
        <v>156</v>
      </c>
      <c r="D780" s="14" t="s">
        <v>157</v>
      </c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7">
        <v>9.1999999999999993</v>
      </c>
      <c r="P780" s="17">
        <v>8.8000000000000007</v>
      </c>
      <c r="Q780" s="17">
        <v>8.6</v>
      </c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4"/>
      <c r="BU780" s="14"/>
      <c r="BV780" s="14"/>
      <c r="BW780" s="14"/>
      <c r="BX780" s="14"/>
      <c r="BY780" s="14"/>
      <c r="BZ780" s="14"/>
      <c r="CA780" s="14"/>
      <c r="CB780" s="14"/>
      <c r="CC780" s="14"/>
      <c r="CD780" s="14"/>
      <c r="CE780" s="14"/>
      <c r="CF780" s="14"/>
      <c r="CG780" s="14"/>
      <c r="CH780" s="14"/>
      <c r="CI780" s="14"/>
      <c r="CJ780" s="14"/>
      <c r="CK780" s="14"/>
      <c r="CL780" s="14"/>
      <c r="CM780" s="14"/>
      <c r="CN780" s="14"/>
      <c r="CO780" s="14"/>
      <c r="CP780" s="14"/>
      <c r="CQ780" s="14"/>
      <c r="CR780" s="14"/>
      <c r="CS780" s="14"/>
      <c r="CT780" s="14"/>
      <c r="CU780" s="14"/>
      <c r="CV780" s="14"/>
      <c r="CW780" s="14"/>
      <c r="CX780" s="14"/>
      <c r="CY780" s="14"/>
      <c r="CZ780" s="14"/>
      <c r="DA780" s="14"/>
      <c r="DB780" s="14"/>
      <c r="DC780" s="14"/>
      <c r="DD780" s="14"/>
      <c r="DE780" s="14"/>
      <c r="DF780" s="14"/>
      <c r="DG780" s="14"/>
      <c r="DH780" s="14"/>
      <c r="DI780" s="14"/>
      <c r="DJ780" s="14"/>
      <c r="DK780" s="14"/>
      <c r="DL780" s="14"/>
      <c r="DM780" s="14"/>
      <c r="DN780" s="14"/>
      <c r="DO780" s="14"/>
      <c r="DP780" s="53">
        <v>0</v>
      </c>
      <c r="DQ780" s="63">
        <v>0</v>
      </c>
      <c r="DR780" s="16">
        <v>0</v>
      </c>
      <c r="DS780" s="41">
        <f>PRODUCT(Таблица1[[#This Row],[РЕЙТИНГ НТЛ]:[РЕГ НТЛ]])</f>
        <v>0</v>
      </c>
      <c r="DT780" s="71">
        <f>SUM(Таблица1[[#This Row],[РЕЙТИНГ DPT]:[РЕЙТИНГ НТЛ]])</f>
        <v>0</v>
      </c>
    </row>
    <row r="781" spans="1:124" x14ac:dyDescent="0.25">
      <c r="A781" s="13">
        <v>58</v>
      </c>
      <c r="B781" s="14" t="s">
        <v>435</v>
      </c>
      <c r="C781" s="14" t="s">
        <v>156</v>
      </c>
      <c r="D781" s="14" t="s">
        <v>157</v>
      </c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7">
        <v>8.4</v>
      </c>
      <c r="P781" s="17">
        <v>9.4</v>
      </c>
      <c r="Q781" s="17">
        <v>8.4</v>
      </c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4"/>
      <c r="BU781" s="14"/>
      <c r="BV781" s="14"/>
      <c r="BW781" s="14"/>
      <c r="BX781" s="14"/>
      <c r="BY781" s="14"/>
      <c r="BZ781" s="14"/>
      <c r="CA781" s="14"/>
      <c r="CB781" s="14"/>
      <c r="CC781" s="14"/>
      <c r="CD781" s="14"/>
      <c r="CE781" s="14"/>
      <c r="CF781" s="14"/>
      <c r="CG781" s="14"/>
      <c r="CH781" s="14"/>
      <c r="CI781" s="14"/>
      <c r="CJ781" s="14"/>
      <c r="CK781" s="14"/>
      <c r="CL781" s="14"/>
      <c r="CM781" s="14"/>
      <c r="CN781" s="14"/>
      <c r="CO781" s="14"/>
      <c r="CP781" s="14"/>
      <c r="CQ781" s="14"/>
      <c r="CR781" s="14"/>
      <c r="CS781" s="14"/>
      <c r="CT781" s="14"/>
      <c r="CU781" s="14"/>
      <c r="CV781" s="14"/>
      <c r="CW781" s="14"/>
      <c r="CX781" s="14"/>
      <c r="CY781" s="14"/>
      <c r="CZ781" s="14"/>
      <c r="DA781" s="14"/>
      <c r="DB781" s="14"/>
      <c r="DC781" s="14"/>
      <c r="DD781" s="14"/>
      <c r="DE781" s="14"/>
      <c r="DF781" s="14"/>
      <c r="DG781" s="14"/>
      <c r="DH781" s="14"/>
      <c r="DI781" s="14"/>
      <c r="DJ781" s="14"/>
      <c r="DK781" s="14"/>
      <c r="DL781" s="14"/>
      <c r="DM781" s="14"/>
      <c r="DN781" s="14"/>
      <c r="DO781" s="14"/>
      <c r="DP781" s="53">
        <v>0</v>
      </c>
      <c r="DQ781" s="63">
        <v>0</v>
      </c>
      <c r="DR781" s="16">
        <v>0</v>
      </c>
      <c r="DS781" s="41">
        <f>PRODUCT(Таблица1[[#This Row],[РЕЙТИНГ НТЛ]:[РЕГ НТЛ]])</f>
        <v>0</v>
      </c>
      <c r="DT781" s="71">
        <f>SUM(Таблица1[[#This Row],[РЕЙТИНГ DPT]:[РЕЙТИНГ НТЛ]])</f>
        <v>0</v>
      </c>
    </row>
    <row r="782" spans="1:124" x14ac:dyDescent="0.25">
      <c r="A782" s="13">
        <v>239</v>
      </c>
      <c r="B782" s="14" t="s">
        <v>310</v>
      </c>
      <c r="C782" s="14" t="s">
        <v>156</v>
      </c>
      <c r="D782" s="14" t="s">
        <v>157</v>
      </c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7">
        <v>8</v>
      </c>
      <c r="S782" s="17">
        <v>8.4</v>
      </c>
      <c r="T782" s="17">
        <v>8.4</v>
      </c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4"/>
      <c r="BU782" s="14"/>
      <c r="BV782" s="14"/>
      <c r="BW782" s="14"/>
      <c r="BX782" s="14"/>
      <c r="BY782" s="14"/>
      <c r="BZ782" s="14"/>
      <c r="CA782" s="14"/>
      <c r="CB782" s="14"/>
      <c r="CC782" s="14"/>
      <c r="CD782" s="14"/>
      <c r="CE782" s="14"/>
      <c r="CF782" s="14"/>
      <c r="CG782" s="14"/>
      <c r="CH782" s="14"/>
      <c r="CI782" s="14"/>
      <c r="CJ782" s="14"/>
      <c r="CK782" s="14"/>
      <c r="CL782" s="14"/>
      <c r="CM782" s="14"/>
      <c r="CN782" s="14"/>
      <c r="CO782" s="14"/>
      <c r="CP782" s="14"/>
      <c r="CQ782" s="14"/>
      <c r="CR782" s="14"/>
      <c r="CS782" s="14"/>
      <c r="CT782" s="14"/>
      <c r="CU782" s="14"/>
      <c r="CV782" s="14"/>
      <c r="CW782" s="14"/>
      <c r="CX782" s="14"/>
      <c r="CY782" s="14"/>
      <c r="CZ782" s="14"/>
      <c r="DA782" s="14"/>
      <c r="DB782" s="14"/>
      <c r="DC782" s="14"/>
      <c r="DD782" s="14"/>
      <c r="DE782" s="14"/>
      <c r="DF782" s="14"/>
      <c r="DG782" s="14"/>
      <c r="DH782" s="14"/>
      <c r="DI782" s="14"/>
      <c r="DJ782" s="14"/>
      <c r="DK782" s="14"/>
      <c r="DL782" s="14"/>
      <c r="DM782" s="14"/>
      <c r="DN782" s="14"/>
      <c r="DO782" s="14"/>
      <c r="DP782" s="53">
        <v>0</v>
      </c>
      <c r="DQ782" s="63">
        <v>0</v>
      </c>
      <c r="DR782" s="16">
        <v>0</v>
      </c>
      <c r="DS782" s="41">
        <f>PRODUCT(Таблица1[[#This Row],[РЕЙТИНГ НТЛ]:[РЕГ НТЛ]])</f>
        <v>0</v>
      </c>
      <c r="DT782" s="71">
        <f>SUM(Таблица1[[#This Row],[РЕЙТИНГ DPT]:[РЕЙТИНГ НТЛ]])</f>
        <v>0</v>
      </c>
    </row>
    <row r="783" spans="1:124" x14ac:dyDescent="0.25">
      <c r="A783" s="13">
        <v>34</v>
      </c>
      <c r="B783" s="14" t="s">
        <v>230</v>
      </c>
      <c r="C783" s="14" t="s">
        <v>156</v>
      </c>
      <c r="D783" s="14" t="s">
        <v>157</v>
      </c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7">
        <v>9.4</v>
      </c>
      <c r="S783" s="17">
        <v>9.4</v>
      </c>
      <c r="T783" s="17">
        <v>9.4</v>
      </c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4"/>
      <c r="BU783" s="14"/>
      <c r="BV783" s="14"/>
      <c r="BW783" s="14"/>
      <c r="BX783" s="14"/>
      <c r="BY783" s="14"/>
      <c r="BZ783" s="14"/>
      <c r="CA783" s="14"/>
      <c r="CB783" s="14"/>
      <c r="CC783" s="14"/>
      <c r="CD783" s="14"/>
      <c r="CE783" s="14"/>
      <c r="CF783" s="14"/>
      <c r="CG783" s="14"/>
      <c r="CH783" s="14"/>
      <c r="CI783" s="14"/>
      <c r="CJ783" s="14"/>
      <c r="CK783" s="14"/>
      <c r="CL783" s="14"/>
      <c r="CM783" s="14"/>
      <c r="CN783" s="14"/>
      <c r="CO783" s="14"/>
      <c r="CP783" s="14"/>
      <c r="CQ783" s="14"/>
      <c r="CR783" s="14"/>
      <c r="CS783" s="14"/>
      <c r="CT783" s="14"/>
      <c r="CU783" s="14"/>
      <c r="CV783" s="14"/>
      <c r="CW783" s="14"/>
      <c r="CX783" s="14"/>
      <c r="CY783" s="14"/>
      <c r="CZ783" s="14"/>
      <c r="DA783" s="14"/>
      <c r="DB783" s="14"/>
      <c r="DC783" s="14"/>
      <c r="DD783" s="14"/>
      <c r="DE783" s="14"/>
      <c r="DF783" s="14"/>
      <c r="DG783" s="14"/>
      <c r="DH783" s="14"/>
      <c r="DI783" s="14"/>
      <c r="DJ783" s="14"/>
      <c r="DK783" s="14"/>
      <c r="DL783" s="14"/>
      <c r="DM783" s="14"/>
      <c r="DN783" s="14"/>
      <c r="DO783" s="14"/>
      <c r="DP783" s="53">
        <v>0</v>
      </c>
      <c r="DQ783" s="63">
        <v>0</v>
      </c>
      <c r="DR783" s="16">
        <v>0</v>
      </c>
      <c r="DS783" s="41">
        <f>PRODUCT(Таблица1[[#This Row],[РЕЙТИНГ НТЛ]:[РЕГ НТЛ]])</f>
        <v>0</v>
      </c>
      <c r="DT783" s="71">
        <f>SUM(Таблица1[[#This Row],[РЕЙТИНГ DPT]:[РЕЙТИНГ НТЛ]])</f>
        <v>0</v>
      </c>
    </row>
    <row r="784" spans="1:124" x14ac:dyDescent="0.25">
      <c r="A784" s="21">
        <v>246</v>
      </c>
      <c r="B784" s="18" t="s">
        <v>347</v>
      </c>
      <c r="C784" s="14" t="s">
        <v>159</v>
      </c>
      <c r="D784" s="18" t="s">
        <v>160</v>
      </c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26">
        <v>9</v>
      </c>
      <c r="AU784" s="26">
        <v>9.1999999999999993</v>
      </c>
      <c r="AV784" s="26">
        <v>9.4</v>
      </c>
      <c r="AW784" s="26">
        <v>8.6</v>
      </c>
      <c r="AX784" s="18"/>
      <c r="AY784" s="18"/>
      <c r="AZ784" s="18"/>
      <c r="BA784" s="18"/>
      <c r="BB784" s="18"/>
      <c r="BC784" s="18"/>
      <c r="BD784" s="18"/>
      <c r="BE784" s="18"/>
      <c r="BF784" s="18"/>
      <c r="BG784" s="18"/>
      <c r="BH784" s="18"/>
      <c r="BI784" s="18"/>
      <c r="BJ784" s="18"/>
      <c r="BK784" s="18"/>
      <c r="BL784" s="18"/>
      <c r="BM784" s="18"/>
      <c r="BN784" s="18"/>
      <c r="BO784" s="18"/>
      <c r="BP784" s="18"/>
      <c r="BQ784" s="18"/>
      <c r="BR784" s="18"/>
      <c r="BS784" s="18"/>
      <c r="BT784" s="18"/>
      <c r="BU784" s="18"/>
      <c r="BV784" s="18"/>
      <c r="BW784" s="18"/>
      <c r="BX784" s="18"/>
      <c r="BY784" s="18"/>
      <c r="BZ784" s="18"/>
      <c r="CA784" s="18"/>
      <c r="CB784" s="18"/>
      <c r="CC784" s="18"/>
      <c r="CD784" s="18"/>
      <c r="CE784" s="18"/>
      <c r="CF784" s="18"/>
      <c r="CG784" s="18"/>
      <c r="CH784" s="18"/>
      <c r="CI784" s="18"/>
      <c r="CJ784" s="18"/>
      <c r="CK784" s="18"/>
      <c r="CL784" s="18"/>
      <c r="CM784" s="18"/>
      <c r="CN784" s="18"/>
      <c r="CO784" s="18"/>
      <c r="CP784" s="18"/>
      <c r="CQ784" s="18"/>
      <c r="CR784" s="18"/>
      <c r="CS784" s="18"/>
      <c r="CT784" s="18"/>
      <c r="CU784" s="18"/>
      <c r="CV784" s="18"/>
      <c r="CW784" s="18"/>
      <c r="CX784" s="18"/>
      <c r="CY784" s="18"/>
      <c r="CZ784" s="18"/>
      <c r="DA784" s="18"/>
      <c r="DB784" s="18"/>
      <c r="DC784" s="18"/>
      <c r="DD784" s="18"/>
      <c r="DE784" s="18"/>
      <c r="DF784" s="18"/>
      <c r="DG784" s="18"/>
      <c r="DH784" s="18"/>
      <c r="DI784" s="18"/>
      <c r="DJ784" s="18"/>
      <c r="DK784" s="18"/>
      <c r="DL784" s="18"/>
      <c r="DM784" s="18"/>
      <c r="DN784" s="18"/>
      <c r="DO784" s="18"/>
      <c r="DP784" s="53">
        <v>0</v>
      </c>
      <c r="DQ784" s="63">
        <v>0</v>
      </c>
      <c r="DR784" s="16">
        <v>0</v>
      </c>
      <c r="DS784" s="42">
        <f>PRODUCT(Таблица1[[#This Row],[РЕЙТИНГ НТЛ]:[РЕГ НТЛ]])</f>
        <v>0</v>
      </c>
      <c r="DT784" s="71">
        <f>SUM(Таблица1[[#This Row],[РЕЙТИНГ DPT]:[РЕЙТИНГ НТЛ]])</f>
        <v>0</v>
      </c>
    </row>
    <row r="785" spans="1:124" x14ac:dyDescent="0.25">
      <c r="A785" s="13">
        <v>247</v>
      </c>
      <c r="B785" s="14" t="s">
        <v>348</v>
      </c>
      <c r="C785" s="14" t="s">
        <v>159</v>
      </c>
      <c r="D785" s="14" t="s">
        <v>160</v>
      </c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7">
        <v>8.6</v>
      </c>
      <c r="AU785" s="17">
        <v>8.8000000000000007</v>
      </c>
      <c r="AV785" s="17">
        <v>8.6</v>
      </c>
      <c r="AW785" s="17">
        <v>8.8000000000000007</v>
      </c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4"/>
      <c r="BU785" s="14"/>
      <c r="BV785" s="14"/>
      <c r="BW785" s="14"/>
      <c r="BX785" s="14"/>
      <c r="BY785" s="14"/>
      <c r="BZ785" s="14"/>
      <c r="CA785" s="14"/>
      <c r="CB785" s="14"/>
      <c r="CC785" s="14"/>
      <c r="CD785" s="14"/>
      <c r="CE785" s="14"/>
      <c r="CF785" s="14"/>
      <c r="CG785" s="14"/>
      <c r="CH785" s="14"/>
      <c r="CI785" s="14"/>
      <c r="CJ785" s="14"/>
      <c r="CK785" s="14"/>
      <c r="CL785" s="14"/>
      <c r="CM785" s="14"/>
      <c r="CN785" s="14"/>
      <c r="CO785" s="14"/>
      <c r="CP785" s="14"/>
      <c r="CQ785" s="14"/>
      <c r="CR785" s="14"/>
      <c r="CS785" s="14"/>
      <c r="CT785" s="14"/>
      <c r="CU785" s="14"/>
      <c r="CV785" s="14"/>
      <c r="CW785" s="14"/>
      <c r="CX785" s="14"/>
      <c r="CY785" s="14"/>
      <c r="CZ785" s="14"/>
      <c r="DA785" s="14"/>
      <c r="DB785" s="14"/>
      <c r="DC785" s="14"/>
      <c r="DD785" s="14"/>
      <c r="DE785" s="14"/>
      <c r="DF785" s="14"/>
      <c r="DG785" s="14"/>
      <c r="DH785" s="14"/>
      <c r="DI785" s="14"/>
      <c r="DJ785" s="14"/>
      <c r="DK785" s="14"/>
      <c r="DL785" s="14"/>
      <c r="DM785" s="14"/>
      <c r="DN785" s="14"/>
      <c r="DO785" s="14"/>
      <c r="DP785" s="53">
        <v>0</v>
      </c>
      <c r="DQ785" s="63">
        <v>0</v>
      </c>
      <c r="DR785" s="16">
        <v>0</v>
      </c>
      <c r="DS785" s="41">
        <f>PRODUCT(Таблица1[[#This Row],[РЕЙТИНГ НТЛ]:[РЕГ НТЛ]])</f>
        <v>0</v>
      </c>
      <c r="DT785" s="71">
        <f>SUM(Таблица1[[#This Row],[РЕЙТИНГ DPT]:[РЕЙТИНГ НТЛ]])</f>
        <v>0</v>
      </c>
    </row>
    <row r="786" spans="1:124" x14ac:dyDescent="0.25">
      <c r="A786" s="13">
        <v>248</v>
      </c>
      <c r="B786" s="14" t="s">
        <v>349</v>
      </c>
      <c r="C786" s="14" t="s">
        <v>159</v>
      </c>
      <c r="D786" s="14" t="s">
        <v>160</v>
      </c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7">
        <v>8.6</v>
      </c>
      <c r="AU786" s="17">
        <v>8.8000000000000007</v>
      </c>
      <c r="AV786" s="17">
        <v>8.8000000000000007</v>
      </c>
      <c r="AW786" s="17">
        <v>9</v>
      </c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  <c r="BT786" s="14"/>
      <c r="BU786" s="14"/>
      <c r="BV786" s="14"/>
      <c r="BW786" s="14"/>
      <c r="BX786" s="14"/>
      <c r="BY786" s="14"/>
      <c r="BZ786" s="14"/>
      <c r="CA786" s="14"/>
      <c r="CB786" s="14"/>
      <c r="CC786" s="14"/>
      <c r="CD786" s="14"/>
      <c r="CE786" s="14"/>
      <c r="CF786" s="14"/>
      <c r="CG786" s="14"/>
      <c r="CH786" s="14"/>
      <c r="CI786" s="14"/>
      <c r="CJ786" s="14"/>
      <c r="CK786" s="14"/>
      <c r="CL786" s="14"/>
      <c r="CM786" s="14"/>
      <c r="CN786" s="14"/>
      <c r="CO786" s="14"/>
      <c r="CP786" s="14"/>
      <c r="CQ786" s="14"/>
      <c r="CR786" s="14"/>
      <c r="CS786" s="14"/>
      <c r="CT786" s="14"/>
      <c r="CU786" s="14"/>
      <c r="CV786" s="14"/>
      <c r="CW786" s="14"/>
      <c r="CX786" s="14"/>
      <c r="CY786" s="14"/>
      <c r="CZ786" s="14"/>
      <c r="DA786" s="14"/>
      <c r="DB786" s="14"/>
      <c r="DC786" s="14"/>
      <c r="DD786" s="14"/>
      <c r="DE786" s="14"/>
      <c r="DF786" s="14"/>
      <c r="DG786" s="14"/>
      <c r="DH786" s="14"/>
      <c r="DI786" s="14"/>
      <c r="DJ786" s="14"/>
      <c r="DK786" s="14"/>
      <c r="DL786" s="14"/>
      <c r="DM786" s="14"/>
      <c r="DN786" s="14"/>
      <c r="DO786" s="14"/>
      <c r="DP786" s="53">
        <v>0</v>
      </c>
      <c r="DQ786" s="63">
        <v>0</v>
      </c>
      <c r="DR786" s="16">
        <v>0</v>
      </c>
      <c r="DS786" s="41">
        <f>PRODUCT(Таблица1[[#This Row],[РЕЙТИНГ НТЛ]:[РЕГ НТЛ]])</f>
        <v>0</v>
      </c>
      <c r="DT786" s="71">
        <f>SUM(Таблица1[[#This Row],[РЕЙТИНГ DPT]:[РЕЙТИНГ НТЛ]])</f>
        <v>0</v>
      </c>
    </row>
    <row r="787" spans="1:124" x14ac:dyDescent="0.25">
      <c r="A787" s="13">
        <v>248</v>
      </c>
      <c r="B787" s="14" t="s">
        <v>349</v>
      </c>
      <c r="C787" s="14" t="s">
        <v>159</v>
      </c>
      <c r="D787" s="14" t="s">
        <v>160</v>
      </c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7">
        <v>9</v>
      </c>
      <c r="BB787" s="17">
        <v>8.6</v>
      </c>
      <c r="BC787" s="17">
        <v>9.1999999999999993</v>
      </c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4"/>
      <c r="BU787" s="14"/>
      <c r="BV787" s="14"/>
      <c r="BW787" s="14"/>
      <c r="BX787" s="14"/>
      <c r="BY787" s="14"/>
      <c r="BZ787" s="14"/>
      <c r="CA787" s="14"/>
      <c r="CB787" s="14"/>
      <c r="CC787" s="14"/>
      <c r="CD787" s="14"/>
      <c r="CE787" s="14"/>
      <c r="CF787" s="14"/>
      <c r="CG787" s="14"/>
      <c r="CH787" s="14"/>
      <c r="CI787" s="14"/>
      <c r="CJ787" s="14"/>
      <c r="CK787" s="14"/>
      <c r="CL787" s="14"/>
      <c r="CM787" s="14"/>
      <c r="CN787" s="14"/>
      <c r="CO787" s="14"/>
      <c r="CP787" s="14"/>
      <c r="CQ787" s="14"/>
      <c r="CR787" s="14"/>
      <c r="CS787" s="14"/>
      <c r="CT787" s="14"/>
      <c r="CU787" s="14"/>
      <c r="CV787" s="14"/>
      <c r="CW787" s="14"/>
      <c r="CX787" s="14"/>
      <c r="CY787" s="14"/>
      <c r="CZ787" s="14"/>
      <c r="DA787" s="14"/>
      <c r="DB787" s="14"/>
      <c r="DC787" s="14"/>
      <c r="DD787" s="14"/>
      <c r="DE787" s="14"/>
      <c r="DF787" s="14"/>
      <c r="DG787" s="14"/>
      <c r="DH787" s="14"/>
      <c r="DI787" s="14"/>
      <c r="DJ787" s="14"/>
      <c r="DK787" s="14"/>
      <c r="DL787" s="14"/>
      <c r="DM787" s="14"/>
      <c r="DN787" s="14"/>
      <c r="DO787" s="14"/>
      <c r="DP787" s="53">
        <v>0</v>
      </c>
      <c r="DQ787" s="63">
        <v>0</v>
      </c>
      <c r="DR787" s="16">
        <v>0</v>
      </c>
      <c r="DS787" s="41">
        <f>PRODUCT(Таблица1[[#This Row],[РЕЙТИНГ НТЛ]:[РЕГ НТЛ]])</f>
        <v>0</v>
      </c>
      <c r="DT787" s="71">
        <f>SUM(Таблица1[[#This Row],[РЕЙТИНГ DPT]:[РЕЙТИНГ НТЛ]])</f>
        <v>0</v>
      </c>
    </row>
    <row r="788" spans="1:124" x14ac:dyDescent="0.25">
      <c r="A788" s="13">
        <v>97</v>
      </c>
      <c r="B788" s="14" t="s">
        <v>342</v>
      </c>
      <c r="C788" s="14" t="s">
        <v>159</v>
      </c>
      <c r="D788" s="14" t="s">
        <v>160</v>
      </c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7">
        <v>9.4</v>
      </c>
      <c r="AU788" s="17">
        <v>9.1999999999999993</v>
      </c>
      <c r="AV788" s="17">
        <v>9.4</v>
      </c>
      <c r="AW788" s="17">
        <v>9.4</v>
      </c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  <c r="BT788" s="14"/>
      <c r="BU788" s="14"/>
      <c r="BV788" s="14"/>
      <c r="BW788" s="14"/>
      <c r="BX788" s="14"/>
      <c r="BY788" s="14"/>
      <c r="BZ788" s="14"/>
      <c r="CA788" s="14"/>
      <c r="CB788" s="14"/>
      <c r="CC788" s="14"/>
      <c r="CD788" s="14"/>
      <c r="CE788" s="14"/>
      <c r="CF788" s="14"/>
      <c r="CG788" s="14"/>
      <c r="CH788" s="14"/>
      <c r="CI788" s="14"/>
      <c r="CJ788" s="14"/>
      <c r="CK788" s="14"/>
      <c r="CL788" s="14"/>
      <c r="CM788" s="14"/>
      <c r="CN788" s="14"/>
      <c r="CO788" s="14"/>
      <c r="CP788" s="14"/>
      <c r="CQ788" s="14"/>
      <c r="CR788" s="14"/>
      <c r="CS788" s="14"/>
      <c r="CT788" s="14"/>
      <c r="CU788" s="14"/>
      <c r="CV788" s="14"/>
      <c r="CW788" s="14"/>
      <c r="CX788" s="14"/>
      <c r="CY788" s="14"/>
      <c r="CZ788" s="14"/>
      <c r="DA788" s="14"/>
      <c r="DB788" s="14"/>
      <c r="DC788" s="14"/>
      <c r="DD788" s="14"/>
      <c r="DE788" s="14"/>
      <c r="DF788" s="14"/>
      <c r="DG788" s="14"/>
      <c r="DH788" s="14"/>
      <c r="DI788" s="14"/>
      <c r="DJ788" s="14"/>
      <c r="DK788" s="14"/>
      <c r="DL788" s="14"/>
      <c r="DM788" s="14"/>
      <c r="DN788" s="14"/>
      <c r="DO788" s="14"/>
      <c r="DP788" s="53">
        <v>0</v>
      </c>
      <c r="DQ788" s="63">
        <v>0</v>
      </c>
      <c r="DR788" s="16">
        <v>0</v>
      </c>
      <c r="DS788" s="41">
        <f>PRODUCT(Таблица1[[#This Row],[РЕЙТИНГ НТЛ]:[РЕГ НТЛ]])</f>
        <v>0</v>
      </c>
      <c r="DT788" s="71">
        <f>SUM(Таблица1[[#This Row],[РЕЙТИНГ DPT]:[РЕЙТИНГ НТЛ]])</f>
        <v>0</v>
      </c>
    </row>
    <row r="789" spans="1:124" x14ac:dyDescent="0.25">
      <c r="A789" s="13">
        <v>244</v>
      </c>
      <c r="B789" s="14" t="s">
        <v>346</v>
      </c>
      <c r="C789" s="14" t="s">
        <v>159</v>
      </c>
      <c r="D789" s="14" t="s">
        <v>160</v>
      </c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7">
        <v>8.6</v>
      </c>
      <c r="AU789" s="17">
        <v>8.1999999999999993</v>
      </c>
      <c r="AV789" s="17">
        <v>8.4</v>
      </c>
      <c r="AW789" s="17">
        <v>9</v>
      </c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4"/>
      <c r="BU789" s="14"/>
      <c r="BV789" s="14"/>
      <c r="BW789" s="14"/>
      <c r="BX789" s="14"/>
      <c r="BY789" s="14"/>
      <c r="BZ789" s="14"/>
      <c r="CA789" s="14"/>
      <c r="CB789" s="14"/>
      <c r="CC789" s="14"/>
      <c r="CD789" s="14"/>
      <c r="CE789" s="14"/>
      <c r="CF789" s="14"/>
      <c r="CG789" s="14"/>
      <c r="CH789" s="14"/>
      <c r="CI789" s="14"/>
      <c r="CJ789" s="14"/>
      <c r="CK789" s="14"/>
      <c r="CL789" s="14"/>
      <c r="CM789" s="14"/>
      <c r="CN789" s="14"/>
      <c r="CO789" s="14"/>
      <c r="CP789" s="14"/>
      <c r="CQ789" s="14"/>
      <c r="CR789" s="14"/>
      <c r="CS789" s="14"/>
      <c r="CT789" s="14"/>
      <c r="CU789" s="14"/>
      <c r="CV789" s="14"/>
      <c r="CW789" s="14"/>
      <c r="CX789" s="14"/>
      <c r="CY789" s="14"/>
      <c r="CZ789" s="14"/>
      <c r="DA789" s="14"/>
      <c r="DB789" s="14"/>
      <c r="DC789" s="14"/>
      <c r="DD789" s="14"/>
      <c r="DE789" s="14"/>
      <c r="DF789" s="14"/>
      <c r="DG789" s="14"/>
      <c r="DH789" s="14"/>
      <c r="DI789" s="14"/>
      <c r="DJ789" s="14"/>
      <c r="DK789" s="14"/>
      <c r="DL789" s="14"/>
      <c r="DM789" s="14"/>
      <c r="DN789" s="14"/>
      <c r="DO789" s="14"/>
      <c r="DP789" s="53">
        <v>0</v>
      </c>
      <c r="DQ789" s="63">
        <v>0</v>
      </c>
      <c r="DR789" s="16">
        <v>0</v>
      </c>
      <c r="DS789" s="41">
        <f>PRODUCT(Таблица1[[#This Row],[РЕЙТИНГ НТЛ]:[РЕГ НТЛ]])</f>
        <v>0</v>
      </c>
      <c r="DT789" s="71">
        <f>SUM(Таблица1[[#This Row],[РЕЙТИНГ DPT]:[РЕЙТИНГ НТЛ]])</f>
        <v>0</v>
      </c>
    </row>
    <row r="790" spans="1:124" x14ac:dyDescent="0.25">
      <c r="A790" s="21">
        <v>244</v>
      </c>
      <c r="B790" s="18" t="s">
        <v>436</v>
      </c>
      <c r="C790" s="14" t="s">
        <v>159</v>
      </c>
      <c r="D790" s="18" t="s">
        <v>160</v>
      </c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26">
        <v>9</v>
      </c>
      <c r="AY790" s="26">
        <v>8.8000000000000007</v>
      </c>
      <c r="AZ790" s="26">
        <v>9.4</v>
      </c>
      <c r="BA790" s="18"/>
      <c r="BB790" s="18"/>
      <c r="BC790" s="18"/>
      <c r="BD790" s="18"/>
      <c r="BE790" s="18"/>
      <c r="BF790" s="18"/>
      <c r="BG790" s="18"/>
      <c r="BH790" s="18"/>
      <c r="BI790" s="18"/>
      <c r="BJ790" s="18"/>
      <c r="BK790" s="18"/>
      <c r="BL790" s="18"/>
      <c r="BM790" s="18"/>
      <c r="BN790" s="18"/>
      <c r="BO790" s="18"/>
      <c r="BP790" s="18"/>
      <c r="BQ790" s="18"/>
      <c r="BR790" s="18"/>
      <c r="BS790" s="18"/>
      <c r="BT790" s="18"/>
      <c r="BU790" s="18"/>
      <c r="BV790" s="18"/>
      <c r="BW790" s="18"/>
      <c r="BX790" s="18"/>
      <c r="BY790" s="18"/>
      <c r="BZ790" s="18"/>
      <c r="CA790" s="18"/>
      <c r="CB790" s="18"/>
      <c r="CC790" s="18"/>
      <c r="CD790" s="18"/>
      <c r="CE790" s="18"/>
      <c r="CF790" s="18"/>
      <c r="CG790" s="18"/>
      <c r="CH790" s="18"/>
      <c r="CI790" s="18"/>
      <c r="CJ790" s="18"/>
      <c r="CK790" s="18"/>
      <c r="CL790" s="18"/>
      <c r="CM790" s="18"/>
      <c r="CN790" s="18"/>
      <c r="CO790" s="18"/>
      <c r="CP790" s="18"/>
      <c r="CQ790" s="18"/>
      <c r="CR790" s="18"/>
      <c r="CS790" s="18"/>
      <c r="CT790" s="18"/>
      <c r="CU790" s="18"/>
      <c r="CV790" s="18"/>
      <c r="CW790" s="18"/>
      <c r="CX790" s="18"/>
      <c r="CY790" s="18"/>
      <c r="CZ790" s="18"/>
      <c r="DA790" s="18"/>
      <c r="DB790" s="18"/>
      <c r="DC790" s="18"/>
      <c r="DD790" s="18"/>
      <c r="DE790" s="18"/>
      <c r="DF790" s="18"/>
      <c r="DG790" s="18"/>
      <c r="DH790" s="18"/>
      <c r="DI790" s="18"/>
      <c r="DJ790" s="18"/>
      <c r="DK790" s="18"/>
      <c r="DL790" s="18"/>
      <c r="DM790" s="18"/>
      <c r="DN790" s="18"/>
      <c r="DO790" s="18"/>
      <c r="DP790" s="53">
        <v>0</v>
      </c>
      <c r="DQ790" s="63">
        <v>0</v>
      </c>
      <c r="DR790" s="16">
        <v>0</v>
      </c>
      <c r="DS790" s="42">
        <f>PRODUCT(Таблица1[[#This Row],[РЕЙТИНГ НТЛ]:[РЕГ НТЛ]])</f>
        <v>0</v>
      </c>
      <c r="DT790" s="71">
        <f>SUM(Таблица1[[#This Row],[РЕЙТИНГ DPT]:[РЕЙТИНГ НТЛ]])</f>
        <v>0</v>
      </c>
    </row>
  </sheetData>
  <hyperlinks>
    <hyperlink ref="C7" r:id="rId1"/>
  </hyperlink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20" sqref="F20"/>
    </sheetView>
  </sheetViews>
  <sheetFormatPr defaultRowHeight="15" x14ac:dyDescent="0.25"/>
  <cols>
    <col min="1" max="1" width="25.140625" customWidth="1"/>
    <col min="2" max="2" width="39" customWidth="1"/>
  </cols>
  <sheetData>
    <row r="1" spans="1:6" x14ac:dyDescent="0.25">
      <c r="A1" t="s">
        <v>444</v>
      </c>
      <c r="B1" t="s">
        <v>13</v>
      </c>
      <c r="C1" s="73" t="s">
        <v>443</v>
      </c>
      <c r="D1" s="73" t="s">
        <v>445</v>
      </c>
      <c r="E1" s="73" t="s">
        <v>446</v>
      </c>
      <c r="F1" s="73" t="s">
        <v>447</v>
      </c>
    </row>
    <row r="2" spans="1:6" ht="15.75" x14ac:dyDescent="0.25">
      <c r="A2" t="s">
        <v>102</v>
      </c>
      <c r="B2" t="s">
        <v>103</v>
      </c>
      <c r="C2" s="73">
        <v>58</v>
      </c>
      <c r="D2" s="74">
        <f>PRODUCT(Таблица242[[#This Row],[N]]/110,100)</f>
        <v>52.72727272727272</v>
      </c>
      <c r="E2" s="73">
        <v>430</v>
      </c>
      <c r="F2" s="75">
        <f>SUM(Таблица242[[#This Row],[N]:[Q]])</f>
        <v>540.72727272727275</v>
      </c>
    </row>
    <row r="3" spans="1:6" ht="15.75" x14ac:dyDescent="0.25">
      <c r="A3" t="s">
        <v>104</v>
      </c>
      <c r="B3" t="s">
        <v>105</v>
      </c>
      <c r="C3" s="73">
        <v>22</v>
      </c>
      <c r="D3" s="74">
        <f>PRODUCT(Таблица242[[#This Row],[N]]/110,100)</f>
        <v>20</v>
      </c>
      <c r="E3" s="73">
        <v>114</v>
      </c>
      <c r="F3" s="75">
        <f>SUM(Таблица242[[#This Row],[N]:[Q]])</f>
        <v>156</v>
      </c>
    </row>
    <row r="4" spans="1:6" ht="15.75" x14ac:dyDescent="0.25">
      <c r="A4" t="s">
        <v>106</v>
      </c>
      <c r="B4" t="s">
        <v>119</v>
      </c>
      <c r="C4" s="73">
        <v>13</v>
      </c>
      <c r="D4" s="74">
        <f>PRODUCT(Таблица242[[#This Row],[N]]/110,100)</f>
        <v>11.818181818181818</v>
      </c>
      <c r="E4" s="73">
        <v>58</v>
      </c>
      <c r="F4" s="75">
        <f>SUM(Таблица242[[#This Row],[N]:[Q]])</f>
        <v>82.818181818181813</v>
      </c>
    </row>
    <row r="5" spans="1:6" x14ac:dyDescent="0.25">
      <c r="A5" t="s">
        <v>111</v>
      </c>
      <c r="B5" t="s">
        <v>112</v>
      </c>
      <c r="C5" s="73">
        <v>16</v>
      </c>
      <c r="D5" s="74">
        <f>PRODUCT(Таблица242[[#This Row],[N]]/110,100)</f>
        <v>14.545454545454545</v>
      </c>
      <c r="E5" s="73">
        <v>26</v>
      </c>
      <c r="F5" s="76">
        <f>SUM(Таблица242[[#This Row],[N]:[Q]])</f>
        <v>56.545454545454547</v>
      </c>
    </row>
    <row r="6" spans="1:6" ht="15.75" x14ac:dyDescent="0.25">
      <c r="A6" t="s">
        <v>127</v>
      </c>
      <c r="B6" t="s">
        <v>129</v>
      </c>
      <c r="C6" s="73">
        <v>1</v>
      </c>
      <c r="D6" s="74">
        <f>PRODUCT(Таблица242[[#This Row],[N]]/110,100)</f>
        <v>0.90909090909090906</v>
      </c>
      <c r="E6" s="73">
        <v>5</v>
      </c>
      <c r="F6" s="75">
        <f>SUM(Таблица242[[#This Row],[N]:[Q]])</f>
        <v>6.9090909090909092</v>
      </c>
    </row>
    <row r="7" spans="1:6" ht="15.75" x14ac:dyDescent="0.25">
      <c r="A7" t="s">
        <v>153</v>
      </c>
      <c r="B7" t="s">
        <v>145</v>
      </c>
      <c r="C7" s="73">
        <v>0</v>
      </c>
      <c r="D7" s="74">
        <f>PRODUCT(Таблица242[[#This Row],[N]]/110,100)</f>
        <v>0</v>
      </c>
      <c r="E7" s="73">
        <v>0</v>
      </c>
      <c r="F7" s="75">
        <f>SUM(Таблица242[[#This Row],[N]:[Q]])</f>
        <v>0</v>
      </c>
    </row>
    <row r="8" spans="1:6" ht="15.75" x14ac:dyDescent="0.25">
      <c r="A8" t="s">
        <v>190</v>
      </c>
      <c r="B8" t="s">
        <v>185</v>
      </c>
      <c r="C8" s="73">
        <v>0</v>
      </c>
      <c r="D8" s="74">
        <f>PRODUCT(Таблица242[[#This Row],[N]]/110,100)</f>
        <v>0</v>
      </c>
      <c r="E8" s="73">
        <v>0</v>
      </c>
      <c r="F8" s="75">
        <f>SUM(Таблица242[[#This Row],[N]:[Q]])</f>
        <v>0</v>
      </c>
    </row>
    <row r="9" spans="1:6" ht="15.75" x14ac:dyDescent="0.25">
      <c r="A9" t="s">
        <v>116</v>
      </c>
      <c r="B9" t="s">
        <v>164</v>
      </c>
      <c r="C9" s="73">
        <v>0</v>
      </c>
      <c r="D9" s="74">
        <f>PRODUCT(Таблица242[[#This Row],[N]]/110,100)</f>
        <v>0</v>
      </c>
      <c r="E9" s="73">
        <v>0</v>
      </c>
      <c r="F9" s="75">
        <f>SUM(Таблица242[[#This Row],[N]:[Q]])</f>
        <v>0</v>
      </c>
    </row>
    <row r="10" spans="1:6" ht="15.75" x14ac:dyDescent="0.25">
      <c r="A10" t="s">
        <v>156</v>
      </c>
      <c r="B10" t="s">
        <v>141</v>
      </c>
      <c r="C10" s="73">
        <v>0</v>
      </c>
      <c r="D10" s="74">
        <f>PRODUCT(Таблица242[[#This Row],[N]]/110,100)</f>
        <v>0</v>
      </c>
      <c r="E10" s="73">
        <v>0</v>
      </c>
      <c r="F10" s="75">
        <f>SUM(Таблица242[[#This Row],[N]:[Q]])</f>
        <v>0</v>
      </c>
    </row>
    <row r="11" spans="1:6" ht="15.75" x14ac:dyDescent="0.25">
      <c r="A11" t="s">
        <v>159</v>
      </c>
      <c r="B11" t="s">
        <v>170</v>
      </c>
      <c r="C11" s="73">
        <v>0</v>
      </c>
      <c r="D11" s="74">
        <f>PRODUCT(Таблица242[[#This Row],[N]]/110,100)</f>
        <v>0</v>
      </c>
      <c r="E11" s="73">
        <v>0</v>
      </c>
      <c r="F11" s="75">
        <f>SUM(Таблица242[[#This Row],[N]:[Q]])</f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18" sqref="E18"/>
    </sheetView>
  </sheetViews>
  <sheetFormatPr defaultRowHeight="15" x14ac:dyDescent="0.25"/>
  <cols>
    <col min="1" max="1" width="25.140625" customWidth="1"/>
    <col min="2" max="2" width="39" customWidth="1"/>
  </cols>
  <sheetData>
    <row r="1" spans="1:6" x14ac:dyDescent="0.25">
      <c r="A1" t="s">
        <v>444</v>
      </c>
      <c r="B1" t="s">
        <v>13</v>
      </c>
      <c r="C1" s="73" t="s">
        <v>443</v>
      </c>
      <c r="D1" s="73" t="s">
        <v>445</v>
      </c>
      <c r="E1" s="73" t="s">
        <v>446</v>
      </c>
      <c r="F1" s="73" t="s">
        <v>447</v>
      </c>
    </row>
    <row r="2" spans="1:6" ht="15.75" x14ac:dyDescent="0.25">
      <c r="A2" t="s">
        <v>104</v>
      </c>
      <c r="B2" t="s">
        <v>105</v>
      </c>
      <c r="C2" s="73">
        <v>22</v>
      </c>
      <c r="D2" s="74">
        <f>PRODUCT(Таблица2427[[#This Row],[N]]/115,100)</f>
        <v>19.130434782608695</v>
      </c>
      <c r="E2" s="73">
        <v>159</v>
      </c>
      <c r="F2" s="75">
        <f>SUM(Таблица2427[[#This Row],[N]:[Q]])</f>
        <v>200.13043478260869</v>
      </c>
    </row>
    <row r="3" spans="1:6" ht="15.75" x14ac:dyDescent="0.25">
      <c r="A3" t="s">
        <v>106</v>
      </c>
      <c r="B3" t="s">
        <v>119</v>
      </c>
      <c r="C3" s="73">
        <v>17</v>
      </c>
      <c r="D3" s="74">
        <f>PRODUCT(Таблица2427[[#This Row],[N]]/115,100)</f>
        <v>14.782608695652174</v>
      </c>
      <c r="E3" s="73">
        <v>108</v>
      </c>
      <c r="F3" s="75">
        <f>SUM(Таблица2427[[#This Row],[N]:[Q]])</f>
        <v>139.78260869565219</v>
      </c>
    </row>
    <row r="4" spans="1:6" x14ac:dyDescent="0.25">
      <c r="A4" t="s">
        <v>111</v>
      </c>
      <c r="B4" t="s">
        <v>112</v>
      </c>
      <c r="C4" s="73">
        <v>24</v>
      </c>
      <c r="D4" s="74">
        <f>PRODUCT(Таблица2427[[#This Row],[N]]/115,100)</f>
        <v>20.869565217391305</v>
      </c>
      <c r="E4" s="73">
        <v>46</v>
      </c>
      <c r="F4" s="76">
        <f>SUM(Таблица2427[[#This Row],[N]:[Q]])</f>
        <v>90.869565217391312</v>
      </c>
    </row>
    <row r="5" spans="1:6" ht="15.75" x14ac:dyDescent="0.25">
      <c r="A5" t="s">
        <v>116</v>
      </c>
      <c r="B5" t="s">
        <v>164</v>
      </c>
      <c r="C5" s="73">
        <v>22</v>
      </c>
      <c r="D5" s="74">
        <f>PRODUCT(Таблица2427[[#This Row],[N]]/115,100)</f>
        <v>19.130434782608695</v>
      </c>
      <c r="E5" s="73">
        <v>13</v>
      </c>
      <c r="F5" s="75">
        <f>SUM(Таблица2427[[#This Row],[N]:[Q]])</f>
        <v>54.130434782608695</v>
      </c>
    </row>
    <row r="6" spans="1:6" ht="15.75" x14ac:dyDescent="0.25">
      <c r="A6" t="s">
        <v>190</v>
      </c>
      <c r="B6" t="s">
        <v>185</v>
      </c>
      <c r="C6" s="73">
        <v>6</v>
      </c>
      <c r="D6" s="74">
        <f>PRODUCT(Таблица2427[[#This Row],[N]]/115,100)</f>
        <v>5.2173913043478262</v>
      </c>
      <c r="E6" s="73">
        <v>26</v>
      </c>
      <c r="F6" s="75">
        <f>SUM(Таблица2427[[#This Row],[N]:[Q]])</f>
        <v>37.217391304347828</v>
      </c>
    </row>
    <row r="7" spans="1:6" ht="15.75" x14ac:dyDescent="0.25">
      <c r="A7" t="s">
        <v>156</v>
      </c>
      <c r="B7" t="s">
        <v>141</v>
      </c>
      <c r="C7" s="73">
        <v>11</v>
      </c>
      <c r="D7" s="74">
        <f>PRODUCT(Таблица2427[[#This Row],[N]]/115,100)</f>
        <v>9.5652173913043477</v>
      </c>
      <c r="E7" s="73">
        <v>14</v>
      </c>
      <c r="F7" s="75">
        <f>SUM(Таблица2427[[#This Row],[N]:[Q]])</f>
        <v>34.565217391304344</v>
      </c>
    </row>
    <row r="8" spans="1:6" ht="15.75" x14ac:dyDescent="0.25">
      <c r="A8" t="s">
        <v>127</v>
      </c>
      <c r="B8" t="s">
        <v>129</v>
      </c>
      <c r="C8" s="73">
        <v>5</v>
      </c>
      <c r="D8" s="74">
        <f>PRODUCT(Таблица2427[[#This Row],[N]]/115,100)</f>
        <v>4.3478260869565215</v>
      </c>
      <c r="E8" s="73">
        <v>6</v>
      </c>
      <c r="F8" s="75">
        <f>SUM(Таблица2427[[#This Row],[N]:[Q]])</f>
        <v>15.347826086956522</v>
      </c>
    </row>
    <row r="9" spans="1:6" ht="15.75" x14ac:dyDescent="0.25">
      <c r="A9" t="s">
        <v>159</v>
      </c>
      <c r="B9" t="s">
        <v>170</v>
      </c>
      <c r="C9" s="73">
        <v>6</v>
      </c>
      <c r="D9" s="74">
        <f>PRODUCT(Таблица2427[[#This Row],[N]]/115,100)</f>
        <v>5.2173913043478262</v>
      </c>
      <c r="E9" s="73">
        <v>2</v>
      </c>
      <c r="F9" s="75">
        <f>SUM(Таблица2427[[#This Row],[N]:[Q]])</f>
        <v>13.217391304347826</v>
      </c>
    </row>
    <row r="10" spans="1:6" ht="15.75" x14ac:dyDescent="0.25">
      <c r="A10" t="s">
        <v>153</v>
      </c>
      <c r="B10" t="s">
        <v>145</v>
      </c>
      <c r="C10" s="73">
        <v>2</v>
      </c>
      <c r="D10" s="74">
        <f>PRODUCT(Таблица2427[[#This Row],[N]]/115,100)</f>
        <v>1.7391304347826086</v>
      </c>
      <c r="E10" s="73">
        <v>9</v>
      </c>
      <c r="F10" s="75">
        <f>SUM(Таблица2427[[#This Row],[N]:[Q]])</f>
        <v>12.739130434782609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P1" sqref="P1"/>
    </sheetView>
  </sheetViews>
  <sheetFormatPr defaultRowHeight="15" x14ac:dyDescent="0.25"/>
  <cols>
    <col min="1" max="1" width="33.42578125" customWidth="1"/>
    <col min="2" max="9" width="5" customWidth="1"/>
    <col min="10" max="19" width="4" customWidth="1"/>
  </cols>
  <sheetData>
    <row r="1" spans="1:9" ht="183" x14ac:dyDescent="0.25">
      <c r="A1" s="92" t="s">
        <v>11</v>
      </c>
      <c r="B1" s="11" t="s">
        <v>57</v>
      </c>
      <c r="C1" s="11" t="s">
        <v>69</v>
      </c>
      <c r="D1" s="11" t="s">
        <v>86</v>
      </c>
      <c r="E1" s="11" t="s">
        <v>87</v>
      </c>
      <c r="F1" s="11" t="s">
        <v>88</v>
      </c>
      <c r="G1" s="11" t="s">
        <v>97</v>
      </c>
      <c r="H1" s="11" t="s">
        <v>216</v>
      </c>
      <c r="I1" s="93" t="s">
        <v>449</v>
      </c>
    </row>
    <row r="2" spans="1:9" x14ac:dyDescent="0.25">
      <c r="A2" s="90" t="s">
        <v>378</v>
      </c>
      <c r="B2" s="20"/>
      <c r="C2" s="20"/>
      <c r="D2" s="20"/>
      <c r="E2" s="20"/>
      <c r="F2" s="20"/>
      <c r="G2" s="84">
        <v>2</v>
      </c>
      <c r="H2" s="20"/>
      <c r="I2" s="94"/>
    </row>
    <row r="3" spans="1:9" x14ac:dyDescent="0.25">
      <c r="A3" s="90" t="s">
        <v>371</v>
      </c>
      <c r="B3" s="20"/>
      <c r="C3" s="20"/>
      <c r="D3" s="20"/>
      <c r="E3" s="20">
        <v>2</v>
      </c>
      <c r="F3" s="20"/>
      <c r="G3" s="20"/>
      <c r="H3" s="20"/>
      <c r="I3" s="94"/>
    </row>
    <row r="4" spans="1:9" x14ac:dyDescent="0.25">
      <c r="A4" s="90" t="s">
        <v>410</v>
      </c>
      <c r="B4" s="20"/>
      <c r="C4" s="20"/>
      <c r="D4" s="20"/>
      <c r="E4" s="20"/>
      <c r="F4" s="20"/>
      <c r="G4" s="84">
        <v>0</v>
      </c>
      <c r="H4" s="20"/>
      <c r="I4" s="94"/>
    </row>
    <row r="5" spans="1:9" x14ac:dyDescent="0.25">
      <c r="A5" s="90" t="s">
        <v>409</v>
      </c>
      <c r="B5" s="20"/>
      <c r="C5" s="20"/>
      <c r="D5" s="20"/>
      <c r="E5" s="20"/>
      <c r="F5" s="20"/>
      <c r="G5" s="84">
        <v>0</v>
      </c>
      <c r="H5" s="20"/>
      <c r="I5" s="94"/>
    </row>
    <row r="6" spans="1:9" x14ac:dyDescent="0.25">
      <c r="A6" s="13" t="s">
        <v>317</v>
      </c>
      <c r="B6" s="20">
        <v>3</v>
      </c>
      <c r="C6" s="20"/>
      <c r="D6" s="20"/>
      <c r="E6" s="20"/>
      <c r="F6" s="20"/>
      <c r="G6" s="20"/>
      <c r="H6" s="20"/>
      <c r="I6" s="94"/>
    </row>
    <row r="7" spans="1:9" x14ac:dyDescent="0.25">
      <c r="A7" s="90" t="s">
        <v>317</v>
      </c>
      <c r="B7" s="20"/>
      <c r="C7" s="84">
        <v>4.5</v>
      </c>
      <c r="D7" s="20"/>
      <c r="E7" s="20"/>
      <c r="F7" s="20"/>
      <c r="G7" s="20"/>
      <c r="H7" s="20"/>
      <c r="I7" s="94"/>
    </row>
    <row r="8" spans="1:9" x14ac:dyDescent="0.25">
      <c r="A8" s="90" t="s">
        <v>327</v>
      </c>
      <c r="B8" s="20"/>
      <c r="C8" s="84">
        <v>3</v>
      </c>
      <c r="D8" s="20"/>
      <c r="E8" s="20"/>
      <c r="F8" s="20"/>
      <c r="G8" s="20"/>
      <c r="H8" s="20"/>
      <c r="I8" s="94"/>
    </row>
    <row r="9" spans="1:9" x14ac:dyDescent="0.25">
      <c r="A9" s="90" t="s">
        <v>363</v>
      </c>
      <c r="B9" s="20"/>
      <c r="C9" s="84">
        <v>0</v>
      </c>
      <c r="D9" s="20"/>
      <c r="E9" s="20"/>
      <c r="F9" s="20"/>
      <c r="G9" s="20"/>
      <c r="H9" s="20"/>
      <c r="I9" s="94"/>
    </row>
    <row r="10" spans="1:9" x14ac:dyDescent="0.25">
      <c r="A10" s="90" t="s">
        <v>387</v>
      </c>
      <c r="B10" s="20"/>
      <c r="C10" s="20"/>
      <c r="D10" s="20"/>
      <c r="E10" s="20"/>
      <c r="F10" s="20">
        <v>3</v>
      </c>
      <c r="G10" s="20"/>
      <c r="H10" s="20"/>
      <c r="I10" s="94"/>
    </row>
    <row r="11" spans="1:9" x14ac:dyDescent="0.25">
      <c r="A11" s="90" t="s">
        <v>387</v>
      </c>
      <c r="B11" s="20"/>
      <c r="C11" s="20"/>
      <c r="D11" s="20"/>
      <c r="E11" s="20"/>
      <c r="F11" s="20"/>
      <c r="G11" s="84">
        <v>4</v>
      </c>
      <c r="H11" s="20"/>
      <c r="I11" s="94"/>
    </row>
    <row r="12" spans="1:9" ht="15.75" customHeight="1" x14ac:dyDescent="0.25">
      <c r="A12" s="90" t="s">
        <v>321</v>
      </c>
      <c r="B12" s="20"/>
      <c r="C12" s="84">
        <v>2.25</v>
      </c>
      <c r="D12" s="20"/>
      <c r="E12" s="20"/>
      <c r="F12" s="20"/>
      <c r="G12" s="20"/>
      <c r="H12" s="20"/>
      <c r="I12" s="94"/>
    </row>
    <row r="13" spans="1:9" x14ac:dyDescent="0.25">
      <c r="A13" s="90" t="s">
        <v>417</v>
      </c>
      <c r="B13" s="20"/>
      <c r="C13" s="20"/>
      <c r="D13" s="20">
        <v>3</v>
      </c>
      <c r="E13" s="20"/>
      <c r="F13" s="20"/>
      <c r="G13" s="20"/>
      <c r="H13" s="20"/>
      <c r="I13" s="94"/>
    </row>
    <row r="14" spans="1:9" x14ac:dyDescent="0.25">
      <c r="A14" s="90" t="s">
        <v>417</v>
      </c>
      <c r="B14" s="20"/>
      <c r="C14" s="20"/>
      <c r="D14" s="20"/>
      <c r="E14" s="20"/>
      <c r="F14" s="20"/>
      <c r="G14" s="20"/>
      <c r="H14" s="20">
        <v>3</v>
      </c>
      <c r="I14" s="94"/>
    </row>
    <row r="15" spans="1:9" x14ac:dyDescent="0.25">
      <c r="A15" s="13" t="s">
        <v>318</v>
      </c>
      <c r="B15" s="20">
        <v>0</v>
      </c>
      <c r="C15" s="20"/>
      <c r="D15" s="20"/>
      <c r="E15" s="20"/>
      <c r="F15" s="20"/>
      <c r="G15" s="20"/>
      <c r="H15" s="20"/>
      <c r="I15" s="94"/>
    </row>
    <row r="16" spans="1:9" x14ac:dyDescent="0.25">
      <c r="A16" s="90" t="s">
        <v>318</v>
      </c>
      <c r="B16" s="20"/>
      <c r="C16" s="84">
        <v>5.25</v>
      </c>
      <c r="D16" s="20"/>
      <c r="E16" s="20"/>
      <c r="F16" s="20"/>
      <c r="G16" s="20"/>
      <c r="H16" s="20"/>
      <c r="I16" s="94"/>
    </row>
    <row r="17" spans="1:9" x14ac:dyDescent="0.25">
      <c r="A17" s="90" t="s">
        <v>437</v>
      </c>
      <c r="B17" s="20"/>
      <c r="C17" s="20"/>
      <c r="D17" s="20"/>
      <c r="E17" s="20"/>
      <c r="F17" s="20"/>
      <c r="G17" s="20"/>
      <c r="H17" s="20">
        <v>0</v>
      </c>
      <c r="I17" s="94"/>
    </row>
    <row r="18" spans="1:9" x14ac:dyDescent="0.25">
      <c r="A18" s="90" t="s">
        <v>375</v>
      </c>
      <c r="B18" s="20"/>
      <c r="C18" s="20"/>
      <c r="D18" s="20"/>
      <c r="E18" s="20"/>
      <c r="F18" s="20">
        <v>2</v>
      </c>
      <c r="G18" s="20"/>
      <c r="H18" s="20"/>
      <c r="I18" s="94"/>
    </row>
    <row r="19" spans="1:9" x14ac:dyDescent="0.25">
      <c r="A19" s="90" t="s">
        <v>370</v>
      </c>
      <c r="B19" s="20"/>
      <c r="C19" s="20"/>
      <c r="D19" s="20"/>
      <c r="E19" s="20">
        <v>4</v>
      </c>
      <c r="F19" s="20"/>
      <c r="G19" s="20"/>
      <c r="H19" s="20"/>
      <c r="I19" s="94"/>
    </row>
    <row r="20" spans="1:9" x14ac:dyDescent="0.25">
      <c r="A20" s="90" t="s">
        <v>370</v>
      </c>
      <c r="B20" s="20"/>
      <c r="C20" s="20"/>
      <c r="D20" s="20"/>
      <c r="E20" s="20"/>
      <c r="F20" s="20"/>
      <c r="G20" s="84">
        <v>4.666666666666667</v>
      </c>
      <c r="H20" s="20"/>
      <c r="I20" s="94"/>
    </row>
    <row r="21" spans="1:9" x14ac:dyDescent="0.25">
      <c r="A21" s="90" t="s">
        <v>388</v>
      </c>
      <c r="B21" s="20"/>
      <c r="C21" s="20"/>
      <c r="D21" s="20"/>
      <c r="E21" s="20"/>
      <c r="F21" s="20">
        <v>4</v>
      </c>
      <c r="G21" s="20"/>
      <c r="H21" s="20"/>
      <c r="I21" s="94"/>
    </row>
    <row r="22" spans="1:9" x14ac:dyDescent="0.25">
      <c r="A22" s="90" t="s">
        <v>388</v>
      </c>
      <c r="B22" s="20"/>
      <c r="C22" s="20"/>
      <c r="D22" s="20"/>
      <c r="E22" s="20"/>
      <c r="F22" s="20"/>
      <c r="G22" s="84">
        <v>3.3333333333333335</v>
      </c>
      <c r="H22" s="20"/>
      <c r="I22" s="94"/>
    </row>
    <row r="23" spans="1:9" x14ac:dyDescent="0.25">
      <c r="A23" s="90" t="s">
        <v>390</v>
      </c>
      <c r="B23" s="20"/>
      <c r="C23" s="20"/>
      <c r="D23" s="20"/>
      <c r="E23" s="20"/>
      <c r="F23" s="20">
        <v>0</v>
      </c>
      <c r="G23" s="20"/>
      <c r="H23" s="20"/>
      <c r="I23" s="94"/>
    </row>
    <row r="24" spans="1:9" x14ac:dyDescent="0.25">
      <c r="A24" s="90" t="s">
        <v>390</v>
      </c>
      <c r="B24" s="20"/>
      <c r="C24" s="20"/>
      <c r="D24" s="20"/>
      <c r="E24" s="20"/>
      <c r="F24" s="20"/>
      <c r="G24" s="84">
        <v>1.3333333333333339</v>
      </c>
      <c r="H24" s="20"/>
      <c r="I24" s="94"/>
    </row>
    <row r="25" spans="1:9" x14ac:dyDescent="0.25">
      <c r="A25" s="90" t="s">
        <v>386</v>
      </c>
      <c r="B25" s="20"/>
      <c r="C25" s="20"/>
      <c r="D25" s="20"/>
      <c r="E25" s="20"/>
      <c r="F25" s="20">
        <v>5</v>
      </c>
      <c r="G25" s="20"/>
      <c r="H25" s="20"/>
      <c r="I25" s="94"/>
    </row>
    <row r="26" spans="1:9" x14ac:dyDescent="0.25">
      <c r="A26" s="90" t="s">
        <v>386</v>
      </c>
      <c r="B26" s="20"/>
      <c r="C26" s="20"/>
      <c r="D26" s="20"/>
      <c r="E26" s="20"/>
      <c r="F26" s="20"/>
      <c r="G26" s="84">
        <v>5.333333333333333</v>
      </c>
      <c r="H26" s="20"/>
      <c r="I26" s="94"/>
    </row>
    <row r="27" spans="1:9" x14ac:dyDescent="0.25">
      <c r="A27" s="90" t="s">
        <v>422</v>
      </c>
      <c r="B27" s="20"/>
      <c r="C27" s="20"/>
      <c r="D27" s="20">
        <v>0</v>
      </c>
      <c r="E27" s="20"/>
      <c r="F27" s="20"/>
      <c r="G27" s="20"/>
      <c r="H27" s="20"/>
      <c r="I27" s="94"/>
    </row>
    <row r="28" spans="1:9" x14ac:dyDescent="0.25">
      <c r="A28" s="90" t="s">
        <v>389</v>
      </c>
      <c r="B28" s="20"/>
      <c r="C28" s="20"/>
      <c r="D28" s="20"/>
      <c r="E28" s="20"/>
      <c r="F28" s="20">
        <v>1.0000000000000004</v>
      </c>
      <c r="G28" s="20"/>
      <c r="H28" s="20"/>
      <c r="I28" s="94"/>
    </row>
    <row r="29" spans="1:9" x14ac:dyDescent="0.25">
      <c r="A29" s="90" t="s">
        <v>389</v>
      </c>
      <c r="B29" s="20"/>
      <c r="C29" s="20"/>
      <c r="D29" s="20"/>
      <c r="E29" s="20"/>
      <c r="F29" s="20"/>
      <c r="G29" s="84">
        <v>2.6666666666666665</v>
      </c>
      <c r="H29" s="20"/>
      <c r="I29" s="94"/>
    </row>
    <row r="30" spans="1:9" x14ac:dyDescent="0.25">
      <c r="A30" s="90" t="s">
        <v>320</v>
      </c>
      <c r="B30" s="20"/>
      <c r="C30" s="84">
        <v>0.75</v>
      </c>
      <c r="D30" s="20"/>
      <c r="E30" s="20"/>
      <c r="F30" s="20"/>
      <c r="G30" s="20"/>
      <c r="H30" s="20"/>
      <c r="I30" s="94"/>
    </row>
    <row r="31" spans="1:9" x14ac:dyDescent="0.25">
      <c r="A31" s="90" t="s">
        <v>319</v>
      </c>
      <c r="B31" s="20"/>
      <c r="C31" s="84">
        <v>1.5</v>
      </c>
      <c r="D31" s="20"/>
      <c r="E31" s="20"/>
      <c r="F31" s="20"/>
      <c r="G31" s="20"/>
      <c r="H31" s="20"/>
      <c r="I31" s="94"/>
    </row>
    <row r="32" spans="1:9" x14ac:dyDescent="0.25">
      <c r="A32" s="90" t="s">
        <v>322</v>
      </c>
      <c r="B32" s="20"/>
      <c r="C32" s="84">
        <v>3.75</v>
      </c>
      <c r="D32" s="20"/>
      <c r="E32" s="20"/>
      <c r="F32" s="20"/>
      <c r="G32" s="20"/>
      <c r="H32" s="20"/>
      <c r="I32" s="94"/>
    </row>
    <row r="33" spans="1:9" x14ac:dyDescent="0.25">
      <c r="A33" s="89" t="s">
        <v>392</v>
      </c>
      <c r="B33" s="22"/>
      <c r="C33" s="22"/>
      <c r="D33" s="22"/>
      <c r="E33" s="22">
        <v>0</v>
      </c>
      <c r="F33" s="22"/>
      <c r="G33" s="22"/>
      <c r="H33" s="22"/>
      <c r="I33" s="95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workbookViewId="0">
      <selection activeCell="I16" sqref="I16"/>
    </sheetView>
  </sheetViews>
  <sheetFormatPr defaultRowHeight="15" x14ac:dyDescent="0.25"/>
  <cols>
    <col min="1" max="1" width="33.140625" customWidth="1"/>
    <col min="2" max="15" width="4.7109375" customWidth="1"/>
    <col min="16" max="28" width="3.7109375" customWidth="1"/>
  </cols>
  <sheetData>
    <row r="1" spans="1:15" ht="185.25" x14ac:dyDescent="0.25">
      <c r="A1" s="92" t="s">
        <v>11</v>
      </c>
      <c r="B1" s="28" t="s">
        <v>25</v>
      </c>
      <c r="C1" s="11" t="s">
        <v>181</v>
      </c>
      <c r="D1" s="11" t="s">
        <v>182</v>
      </c>
      <c r="E1" s="11" t="s">
        <v>59</v>
      </c>
      <c r="F1" s="11" t="s">
        <v>68</v>
      </c>
      <c r="G1" s="11" t="s">
        <v>70</v>
      </c>
      <c r="H1" s="11" t="s">
        <v>89</v>
      </c>
      <c r="I1" s="11" t="s">
        <v>90</v>
      </c>
      <c r="J1" s="11" t="s">
        <v>91</v>
      </c>
      <c r="K1" s="11" t="s">
        <v>96</v>
      </c>
      <c r="L1" s="11" t="s">
        <v>215</v>
      </c>
      <c r="M1" s="11" t="s">
        <v>98</v>
      </c>
      <c r="N1" s="11" t="s">
        <v>217</v>
      </c>
      <c r="O1" s="96" t="s">
        <v>449</v>
      </c>
    </row>
    <row r="2" spans="1:15" x14ac:dyDescent="0.25">
      <c r="A2" s="13" t="s">
        <v>257</v>
      </c>
      <c r="B2" s="14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97"/>
    </row>
    <row r="3" spans="1:15" x14ac:dyDescent="0.25">
      <c r="A3" s="13" t="s">
        <v>229</v>
      </c>
      <c r="B3" s="14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97"/>
    </row>
    <row r="4" spans="1:15" x14ac:dyDescent="0.25">
      <c r="A4" s="13" t="s">
        <v>254</v>
      </c>
      <c r="B4" s="14">
        <v>2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97"/>
    </row>
    <row r="5" spans="1:15" x14ac:dyDescent="0.25">
      <c r="A5" s="13" t="s">
        <v>244</v>
      </c>
      <c r="B5" s="14">
        <v>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97"/>
    </row>
    <row r="6" spans="1:15" x14ac:dyDescent="0.25">
      <c r="A6" s="13" t="s">
        <v>239</v>
      </c>
      <c r="B6" s="14">
        <v>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97"/>
    </row>
    <row r="7" spans="1:15" x14ac:dyDescent="0.25">
      <c r="A7" s="13" t="s">
        <v>238</v>
      </c>
      <c r="B7" s="14">
        <v>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97"/>
    </row>
    <row r="8" spans="1:15" x14ac:dyDescent="0.25">
      <c r="A8" s="90" t="s">
        <v>240</v>
      </c>
      <c r="B8" s="20"/>
      <c r="C8" s="20"/>
      <c r="D8" s="84">
        <v>1.1999999999999997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97"/>
    </row>
    <row r="9" spans="1:15" x14ac:dyDescent="0.25">
      <c r="A9" s="90" t="s">
        <v>430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>
        <v>0</v>
      </c>
      <c r="O9" s="97"/>
    </row>
    <row r="10" spans="1:15" x14ac:dyDescent="0.25">
      <c r="A10" s="90" t="s">
        <v>251</v>
      </c>
      <c r="B10" s="20"/>
      <c r="C10" s="20"/>
      <c r="D10" s="84">
        <v>2.3999999999999995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97"/>
    </row>
    <row r="11" spans="1:15" x14ac:dyDescent="0.25">
      <c r="A11" s="90" t="s">
        <v>378</v>
      </c>
      <c r="B11" s="20"/>
      <c r="C11" s="20"/>
      <c r="D11" s="20"/>
      <c r="E11" s="20"/>
      <c r="F11" s="20"/>
      <c r="G11" s="20"/>
      <c r="H11" s="20"/>
      <c r="I11" s="84">
        <v>4.2857142857142856</v>
      </c>
      <c r="J11" s="20"/>
      <c r="K11" s="20"/>
      <c r="L11" s="20"/>
      <c r="M11" s="20"/>
      <c r="N11" s="20"/>
      <c r="O11" s="97"/>
    </row>
    <row r="12" spans="1:15" x14ac:dyDescent="0.25">
      <c r="A12" s="90" t="s">
        <v>378</v>
      </c>
      <c r="B12" s="20"/>
      <c r="C12" s="20"/>
      <c r="D12" s="20"/>
      <c r="E12" s="20"/>
      <c r="F12" s="20"/>
      <c r="G12" s="20"/>
      <c r="H12" s="20"/>
      <c r="I12" s="20"/>
      <c r="J12" s="20"/>
      <c r="K12" s="84">
        <v>4.5</v>
      </c>
      <c r="L12" s="20"/>
      <c r="M12" s="20"/>
      <c r="N12" s="20"/>
      <c r="O12" s="97"/>
    </row>
    <row r="13" spans="1:15" x14ac:dyDescent="0.25">
      <c r="A13" s="90" t="s">
        <v>378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84">
        <v>2.25</v>
      </c>
      <c r="N13" s="20"/>
      <c r="O13" s="97"/>
    </row>
    <row r="14" spans="1:15" x14ac:dyDescent="0.25">
      <c r="A14" s="90" t="s">
        <v>347</v>
      </c>
      <c r="B14" s="20"/>
      <c r="C14" s="20"/>
      <c r="D14" s="20"/>
      <c r="E14" s="84">
        <v>0.46153846153846123</v>
      </c>
      <c r="F14" s="20"/>
      <c r="G14" s="20"/>
      <c r="H14" s="20"/>
      <c r="I14" s="20"/>
      <c r="J14" s="20"/>
      <c r="K14" s="20"/>
      <c r="L14" s="20"/>
      <c r="M14" s="20"/>
      <c r="N14" s="20"/>
      <c r="O14" s="97"/>
    </row>
    <row r="15" spans="1:15" x14ac:dyDescent="0.25">
      <c r="A15" s="90" t="s">
        <v>239</v>
      </c>
      <c r="B15" s="20"/>
      <c r="C15" s="20">
        <v>3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97"/>
    </row>
    <row r="16" spans="1:15" x14ac:dyDescent="0.25">
      <c r="A16" s="90" t="s">
        <v>239</v>
      </c>
      <c r="B16" s="20"/>
      <c r="C16" s="20"/>
      <c r="D16" s="84">
        <v>3.5999999999999996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97"/>
    </row>
    <row r="17" spans="1:15" x14ac:dyDescent="0.25">
      <c r="A17" s="90" t="s">
        <v>410</v>
      </c>
      <c r="B17" s="20"/>
      <c r="C17" s="20"/>
      <c r="D17" s="20"/>
      <c r="E17" s="20"/>
      <c r="F17" s="20"/>
      <c r="G17" s="20"/>
      <c r="H17" s="20"/>
      <c r="I17" s="84">
        <v>0</v>
      </c>
      <c r="J17" s="20"/>
      <c r="K17" s="20"/>
      <c r="L17" s="20"/>
      <c r="M17" s="20"/>
      <c r="N17" s="20"/>
      <c r="O17" s="97"/>
    </row>
    <row r="18" spans="1:15" x14ac:dyDescent="0.25">
      <c r="A18" s="90" t="s">
        <v>326</v>
      </c>
      <c r="B18" s="20"/>
      <c r="C18" s="20"/>
      <c r="D18" s="20"/>
      <c r="E18" s="84">
        <v>0.92307692307692246</v>
      </c>
      <c r="F18" s="20"/>
      <c r="G18" s="20"/>
      <c r="H18" s="20"/>
      <c r="I18" s="20"/>
      <c r="J18" s="20"/>
      <c r="K18" s="20"/>
      <c r="L18" s="20"/>
      <c r="M18" s="20"/>
      <c r="N18" s="20"/>
      <c r="O18" s="97"/>
    </row>
    <row r="19" spans="1:15" x14ac:dyDescent="0.25">
      <c r="A19" s="90" t="s">
        <v>409</v>
      </c>
      <c r="B19" s="20"/>
      <c r="C19" s="20"/>
      <c r="D19" s="20"/>
      <c r="E19" s="20"/>
      <c r="F19" s="20"/>
      <c r="G19" s="20"/>
      <c r="H19" s="20"/>
      <c r="I19" s="84">
        <v>0.85714285714285743</v>
      </c>
      <c r="J19" s="20"/>
      <c r="K19" s="20"/>
      <c r="L19" s="20"/>
      <c r="M19" s="20"/>
      <c r="N19" s="20"/>
      <c r="O19" s="97"/>
    </row>
    <row r="20" spans="1:15" x14ac:dyDescent="0.25">
      <c r="A20" s="90" t="s">
        <v>409</v>
      </c>
      <c r="B20" s="20"/>
      <c r="C20" s="20"/>
      <c r="D20" s="20"/>
      <c r="E20" s="20"/>
      <c r="F20" s="20"/>
      <c r="G20" s="20"/>
      <c r="H20" s="20"/>
      <c r="I20" s="20"/>
      <c r="J20" s="20"/>
      <c r="K20" s="84">
        <v>0</v>
      </c>
      <c r="L20" s="20"/>
      <c r="M20" s="20"/>
      <c r="N20" s="20"/>
      <c r="O20" s="97"/>
    </row>
    <row r="21" spans="1:15" x14ac:dyDescent="0.25">
      <c r="A21" s="90" t="s">
        <v>409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84">
        <v>0.75</v>
      </c>
      <c r="N21" s="20"/>
      <c r="O21" s="97"/>
    </row>
    <row r="22" spans="1:15" x14ac:dyDescent="0.25">
      <c r="A22" s="90" t="s">
        <v>380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84">
        <v>0</v>
      </c>
      <c r="N22" s="20"/>
      <c r="O22" s="97"/>
    </row>
    <row r="23" spans="1:15" x14ac:dyDescent="0.25">
      <c r="A23" s="90" t="s">
        <v>327</v>
      </c>
      <c r="B23" s="20"/>
      <c r="C23" s="20"/>
      <c r="D23" s="20"/>
      <c r="E23" s="84">
        <v>5.0769230769230766</v>
      </c>
      <c r="F23" s="20"/>
      <c r="G23" s="20"/>
      <c r="H23" s="20"/>
      <c r="I23" s="20"/>
      <c r="J23" s="20"/>
      <c r="K23" s="20"/>
      <c r="L23" s="20"/>
      <c r="M23" s="20"/>
      <c r="N23" s="20"/>
      <c r="O23" s="97"/>
    </row>
    <row r="24" spans="1:15" x14ac:dyDescent="0.25">
      <c r="A24" s="90" t="s">
        <v>327</v>
      </c>
      <c r="B24" s="20"/>
      <c r="C24" s="20"/>
      <c r="D24" s="20"/>
      <c r="E24" s="20"/>
      <c r="F24" s="84">
        <v>3.75</v>
      </c>
      <c r="G24" s="20"/>
      <c r="H24" s="20"/>
      <c r="I24" s="20"/>
      <c r="J24" s="20"/>
      <c r="K24" s="20"/>
      <c r="L24" s="20"/>
      <c r="M24" s="20"/>
      <c r="N24" s="20"/>
      <c r="O24" s="97"/>
    </row>
    <row r="25" spans="1:15" x14ac:dyDescent="0.25">
      <c r="A25" s="90" t="s">
        <v>327</v>
      </c>
      <c r="B25" s="20"/>
      <c r="C25" s="20"/>
      <c r="D25" s="20"/>
      <c r="E25" s="20"/>
      <c r="F25" s="20"/>
      <c r="G25" s="84">
        <v>4.2857142857142856</v>
      </c>
      <c r="H25" s="20"/>
      <c r="I25" s="20"/>
      <c r="J25" s="20"/>
      <c r="K25" s="20"/>
      <c r="L25" s="20"/>
      <c r="M25" s="20"/>
      <c r="N25" s="20"/>
      <c r="O25" s="97"/>
    </row>
    <row r="26" spans="1:15" x14ac:dyDescent="0.25">
      <c r="A26" s="90" t="s">
        <v>376</v>
      </c>
      <c r="B26" s="20"/>
      <c r="C26" s="20"/>
      <c r="D26" s="20"/>
      <c r="E26" s="20"/>
      <c r="F26" s="20"/>
      <c r="G26" s="20"/>
      <c r="H26" s="20"/>
      <c r="I26" s="84">
        <v>5.1428571428571432</v>
      </c>
      <c r="J26" s="20"/>
      <c r="K26" s="20"/>
      <c r="L26" s="20"/>
      <c r="M26" s="20"/>
      <c r="N26" s="20"/>
      <c r="O26" s="97"/>
    </row>
    <row r="27" spans="1:15" x14ac:dyDescent="0.25">
      <c r="A27" s="90" t="s">
        <v>376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84">
        <v>5.25</v>
      </c>
      <c r="N27" s="20"/>
      <c r="O27" s="97"/>
    </row>
    <row r="28" spans="1:15" x14ac:dyDescent="0.25">
      <c r="A28" s="90" t="s">
        <v>334</v>
      </c>
      <c r="B28" s="20"/>
      <c r="C28" s="20"/>
      <c r="D28" s="20"/>
      <c r="E28" s="20"/>
      <c r="F28" s="84">
        <v>3</v>
      </c>
      <c r="G28" s="20"/>
      <c r="H28" s="20"/>
      <c r="I28" s="20"/>
      <c r="J28" s="20"/>
      <c r="K28" s="20"/>
      <c r="L28" s="20"/>
      <c r="M28" s="20"/>
      <c r="N28" s="20"/>
      <c r="O28" s="97"/>
    </row>
    <row r="29" spans="1:15" x14ac:dyDescent="0.25">
      <c r="A29" s="90" t="s">
        <v>363</v>
      </c>
      <c r="B29" s="20"/>
      <c r="C29" s="20"/>
      <c r="D29" s="20"/>
      <c r="E29" s="84">
        <v>0</v>
      </c>
      <c r="F29" s="20"/>
      <c r="G29" s="20"/>
      <c r="H29" s="20"/>
      <c r="I29" s="20"/>
      <c r="J29" s="20"/>
      <c r="K29" s="20"/>
      <c r="L29" s="20"/>
      <c r="M29" s="20"/>
      <c r="N29" s="20"/>
      <c r="O29" s="97"/>
    </row>
    <row r="30" spans="1:15" x14ac:dyDescent="0.25">
      <c r="A30" s="90" t="s">
        <v>363</v>
      </c>
      <c r="B30" s="20"/>
      <c r="C30" s="20"/>
      <c r="D30" s="20"/>
      <c r="E30" s="20"/>
      <c r="F30" s="84">
        <v>0.75</v>
      </c>
      <c r="G30" s="20"/>
      <c r="H30" s="20"/>
      <c r="I30" s="20"/>
      <c r="J30" s="20"/>
      <c r="K30" s="20"/>
      <c r="L30" s="20"/>
      <c r="M30" s="20"/>
      <c r="N30" s="20"/>
      <c r="O30" s="97"/>
    </row>
    <row r="31" spans="1:15" x14ac:dyDescent="0.25">
      <c r="A31" s="90" t="s">
        <v>363</v>
      </c>
      <c r="B31" s="20"/>
      <c r="C31" s="20"/>
      <c r="D31" s="20"/>
      <c r="E31" s="20"/>
      <c r="F31" s="20"/>
      <c r="G31" s="84">
        <v>0</v>
      </c>
      <c r="H31" s="20"/>
      <c r="I31" s="20"/>
      <c r="J31" s="20"/>
      <c r="K31" s="20"/>
      <c r="L31" s="20"/>
      <c r="M31" s="20"/>
      <c r="N31" s="20"/>
      <c r="O31" s="97"/>
    </row>
    <row r="32" spans="1:15" x14ac:dyDescent="0.25">
      <c r="A32" s="90" t="s">
        <v>381</v>
      </c>
      <c r="B32" s="20"/>
      <c r="C32" s="20"/>
      <c r="D32" s="20"/>
      <c r="E32" s="20"/>
      <c r="F32" s="20"/>
      <c r="G32" s="20"/>
      <c r="H32" s="20"/>
      <c r="I32" s="84">
        <v>1.7142857142857149</v>
      </c>
      <c r="J32" s="20"/>
      <c r="K32" s="20"/>
      <c r="L32" s="20"/>
      <c r="M32" s="20"/>
      <c r="N32" s="20"/>
      <c r="O32" s="97"/>
    </row>
    <row r="33" spans="1:15" x14ac:dyDescent="0.25">
      <c r="A33" s="90" t="s">
        <v>324</v>
      </c>
      <c r="B33" s="20"/>
      <c r="C33" s="20"/>
      <c r="D33" s="20"/>
      <c r="E33" s="84">
        <v>4.615384615384615</v>
      </c>
      <c r="F33" s="20"/>
      <c r="G33" s="20"/>
      <c r="H33" s="20"/>
      <c r="I33" s="20"/>
      <c r="J33" s="20"/>
      <c r="K33" s="20"/>
      <c r="L33" s="20"/>
      <c r="M33" s="20"/>
      <c r="N33" s="20"/>
      <c r="O33" s="97"/>
    </row>
    <row r="34" spans="1:15" x14ac:dyDescent="0.25">
      <c r="A34" s="90" t="s">
        <v>324</v>
      </c>
      <c r="B34" s="20"/>
      <c r="C34" s="20"/>
      <c r="D34" s="20"/>
      <c r="E34" s="20"/>
      <c r="F34" s="84">
        <v>4.5</v>
      </c>
      <c r="G34" s="20"/>
      <c r="H34" s="20"/>
      <c r="I34" s="20"/>
      <c r="J34" s="20"/>
      <c r="K34" s="20"/>
      <c r="L34" s="20"/>
      <c r="M34" s="20"/>
      <c r="N34" s="20"/>
      <c r="O34" s="97"/>
    </row>
    <row r="35" spans="1:15" x14ac:dyDescent="0.25">
      <c r="A35" s="90" t="s">
        <v>324</v>
      </c>
      <c r="B35" s="20"/>
      <c r="C35" s="20"/>
      <c r="D35" s="20"/>
      <c r="E35" s="20"/>
      <c r="F35" s="20"/>
      <c r="G35" s="84">
        <v>3.4285714285714284</v>
      </c>
      <c r="H35" s="20"/>
      <c r="I35" s="20"/>
      <c r="J35" s="20"/>
      <c r="K35" s="20"/>
      <c r="L35" s="20"/>
      <c r="M35" s="20"/>
      <c r="N35" s="20"/>
      <c r="O35" s="97"/>
    </row>
    <row r="36" spans="1:15" x14ac:dyDescent="0.25">
      <c r="A36" s="90" t="s">
        <v>321</v>
      </c>
      <c r="B36" s="20"/>
      <c r="C36" s="20"/>
      <c r="D36" s="20"/>
      <c r="E36" s="84">
        <v>1.8461538461538463</v>
      </c>
      <c r="F36" s="20"/>
      <c r="G36" s="20"/>
      <c r="H36" s="20"/>
      <c r="I36" s="20"/>
      <c r="J36" s="20"/>
      <c r="K36" s="20"/>
      <c r="L36" s="20"/>
      <c r="M36" s="20"/>
      <c r="N36" s="20"/>
      <c r="O36" s="97"/>
    </row>
    <row r="37" spans="1:15" x14ac:dyDescent="0.25">
      <c r="A37" s="90" t="s">
        <v>374</v>
      </c>
      <c r="B37" s="20"/>
      <c r="C37" s="20"/>
      <c r="D37" s="20"/>
      <c r="E37" s="20"/>
      <c r="F37" s="20"/>
      <c r="G37" s="20"/>
      <c r="H37" s="20"/>
      <c r="I37" s="20"/>
      <c r="J37" s="84">
        <v>4.5</v>
      </c>
      <c r="K37" s="20"/>
      <c r="L37" s="20"/>
      <c r="M37" s="20"/>
      <c r="N37" s="20"/>
      <c r="O37" s="97"/>
    </row>
    <row r="38" spans="1:15" x14ac:dyDescent="0.25">
      <c r="A38" s="90" t="s">
        <v>374</v>
      </c>
      <c r="B38" s="20"/>
      <c r="C38" s="20"/>
      <c r="D38" s="20"/>
      <c r="E38" s="20"/>
      <c r="F38" s="20"/>
      <c r="G38" s="20"/>
      <c r="H38" s="20"/>
      <c r="I38" s="20"/>
      <c r="J38" s="20"/>
      <c r="K38" s="84">
        <v>3.75</v>
      </c>
      <c r="L38" s="20"/>
      <c r="M38" s="20"/>
      <c r="N38" s="20"/>
      <c r="O38" s="97"/>
    </row>
    <row r="39" spans="1:15" x14ac:dyDescent="0.25">
      <c r="A39" s="90" t="s">
        <v>374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84">
        <v>3.75</v>
      </c>
      <c r="N39" s="20"/>
      <c r="O39" s="97"/>
    </row>
    <row r="40" spans="1:15" x14ac:dyDescent="0.25">
      <c r="A40" s="90" t="s">
        <v>243</v>
      </c>
      <c r="B40" s="20"/>
      <c r="C40" s="20"/>
      <c r="D40" s="84">
        <v>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97"/>
    </row>
    <row r="41" spans="1:15" x14ac:dyDescent="0.25">
      <c r="A41" s="90" t="s">
        <v>238</v>
      </c>
      <c r="B41" s="20"/>
      <c r="C41" s="20">
        <v>0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97"/>
    </row>
    <row r="42" spans="1:15" x14ac:dyDescent="0.25">
      <c r="A42" s="90" t="s">
        <v>238</v>
      </c>
      <c r="B42" s="20"/>
      <c r="C42" s="20"/>
      <c r="D42" s="84">
        <v>4.8000000000000007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97"/>
    </row>
    <row r="43" spans="1:15" x14ac:dyDescent="0.25">
      <c r="A43" s="90" t="s">
        <v>344</v>
      </c>
      <c r="B43" s="20"/>
      <c r="C43" s="20"/>
      <c r="D43" s="20"/>
      <c r="E43" s="20"/>
      <c r="F43" s="84">
        <v>0</v>
      </c>
      <c r="G43" s="20"/>
      <c r="H43" s="20"/>
      <c r="I43" s="20"/>
      <c r="J43" s="20"/>
      <c r="K43" s="20"/>
      <c r="L43" s="20"/>
      <c r="M43" s="20"/>
      <c r="N43" s="20"/>
      <c r="O43" s="97"/>
    </row>
    <row r="44" spans="1:15" x14ac:dyDescent="0.25">
      <c r="A44" s="90" t="s">
        <v>408</v>
      </c>
      <c r="B44" s="20"/>
      <c r="C44" s="20"/>
      <c r="D44" s="20"/>
      <c r="E44" s="20"/>
      <c r="F44" s="20"/>
      <c r="G44" s="20"/>
      <c r="H44" s="20"/>
      <c r="I44" s="84">
        <v>2.5714285714285716</v>
      </c>
      <c r="J44" s="20"/>
      <c r="K44" s="20"/>
      <c r="L44" s="20"/>
      <c r="M44" s="20"/>
      <c r="N44" s="20"/>
      <c r="O44" s="97"/>
    </row>
    <row r="45" spans="1:15" x14ac:dyDescent="0.25">
      <c r="A45" s="90" t="s">
        <v>408</v>
      </c>
      <c r="B45" s="20"/>
      <c r="C45" s="20"/>
      <c r="D45" s="20"/>
      <c r="E45" s="20"/>
      <c r="F45" s="20"/>
      <c r="G45" s="20"/>
      <c r="H45" s="20"/>
      <c r="I45" s="20"/>
      <c r="J45" s="20"/>
      <c r="K45" s="84">
        <v>2.25</v>
      </c>
      <c r="L45" s="20"/>
      <c r="M45" s="20"/>
      <c r="N45" s="20"/>
      <c r="O45" s="97"/>
    </row>
    <row r="46" spans="1:15" x14ac:dyDescent="0.25">
      <c r="A46" s="90" t="s">
        <v>325</v>
      </c>
      <c r="B46" s="20"/>
      <c r="C46" s="20"/>
      <c r="D46" s="20"/>
      <c r="E46" s="84">
        <v>3.2307692307692308</v>
      </c>
      <c r="F46" s="20"/>
      <c r="G46" s="20"/>
      <c r="H46" s="20"/>
      <c r="I46" s="20"/>
      <c r="J46" s="20"/>
      <c r="K46" s="20"/>
      <c r="L46" s="20"/>
      <c r="M46" s="20"/>
      <c r="N46" s="20"/>
      <c r="O46" s="97"/>
    </row>
    <row r="47" spans="1:15" x14ac:dyDescent="0.25">
      <c r="A47" s="90" t="s">
        <v>325</v>
      </c>
      <c r="B47" s="20"/>
      <c r="C47" s="20"/>
      <c r="D47" s="20"/>
      <c r="E47" s="20"/>
      <c r="F47" s="84">
        <v>1.5</v>
      </c>
      <c r="G47" s="20"/>
      <c r="H47" s="20"/>
      <c r="I47" s="20"/>
      <c r="J47" s="20"/>
      <c r="K47" s="20"/>
      <c r="L47" s="20"/>
      <c r="M47" s="20"/>
      <c r="N47" s="20"/>
      <c r="O47" s="97"/>
    </row>
    <row r="48" spans="1:15" x14ac:dyDescent="0.25">
      <c r="A48" s="90" t="s">
        <v>379</v>
      </c>
      <c r="B48" s="20"/>
      <c r="C48" s="20"/>
      <c r="D48" s="20"/>
      <c r="E48" s="20"/>
      <c r="F48" s="20"/>
      <c r="G48" s="20"/>
      <c r="H48" s="20"/>
      <c r="I48" s="84">
        <v>3.4285714285714284</v>
      </c>
      <c r="J48" s="20"/>
      <c r="K48" s="20"/>
      <c r="L48" s="20"/>
      <c r="M48" s="20"/>
      <c r="N48" s="20"/>
      <c r="O48" s="97"/>
    </row>
    <row r="49" spans="1:15" x14ac:dyDescent="0.25">
      <c r="A49" s="90" t="s">
        <v>379</v>
      </c>
      <c r="B49" s="20"/>
      <c r="C49" s="20"/>
      <c r="D49" s="20"/>
      <c r="E49" s="20"/>
      <c r="F49" s="20"/>
      <c r="G49" s="20"/>
      <c r="H49" s="20"/>
      <c r="I49" s="20"/>
      <c r="J49" s="84">
        <v>1.5</v>
      </c>
      <c r="K49" s="20"/>
      <c r="L49" s="20"/>
      <c r="M49" s="20"/>
      <c r="N49" s="20"/>
      <c r="O49" s="97"/>
    </row>
    <row r="50" spans="1:15" x14ac:dyDescent="0.25">
      <c r="A50" s="90" t="s">
        <v>379</v>
      </c>
      <c r="B50" s="20"/>
      <c r="C50" s="20"/>
      <c r="D50" s="20"/>
      <c r="E50" s="20"/>
      <c r="F50" s="20"/>
      <c r="G50" s="20"/>
      <c r="H50" s="20"/>
      <c r="I50" s="20"/>
      <c r="J50" s="20"/>
      <c r="K50" s="84">
        <v>3</v>
      </c>
      <c r="L50" s="20"/>
      <c r="M50" s="20"/>
      <c r="N50" s="20"/>
      <c r="O50" s="97"/>
    </row>
    <row r="51" spans="1:15" x14ac:dyDescent="0.25">
      <c r="A51" s="90" t="s">
        <v>379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84">
        <v>3</v>
      </c>
      <c r="N51" s="20"/>
      <c r="O51" s="97"/>
    </row>
    <row r="52" spans="1:15" x14ac:dyDescent="0.25">
      <c r="A52" s="90" t="s">
        <v>437</v>
      </c>
      <c r="B52" s="20"/>
      <c r="C52" s="20"/>
      <c r="D52" s="20"/>
      <c r="E52" s="20"/>
      <c r="F52" s="20"/>
      <c r="G52" s="20"/>
      <c r="H52" s="84">
        <v>0</v>
      </c>
      <c r="I52" s="20"/>
      <c r="J52" s="20"/>
      <c r="K52" s="20"/>
      <c r="L52" s="20"/>
      <c r="M52" s="20"/>
      <c r="N52" s="20"/>
      <c r="O52" s="97"/>
    </row>
    <row r="53" spans="1:15" x14ac:dyDescent="0.25">
      <c r="A53" s="90" t="s">
        <v>375</v>
      </c>
      <c r="B53" s="20"/>
      <c r="C53" s="20"/>
      <c r="D53" s="20"/>
      <c r="E53" s="20"/>
      <c r="F53" s="20"/>
      <c r="G53" s="20"/>
      <c r="H53" s="20"/>
      <c r="I53" s="20"/>
      <c r="J53" s="84">
        <v>3</v>
      </c>
      <c r="K53" s="20"/>
      <c r="L53" s="20"/>
      <c r="M53" s="20"/>
      <c r="N53" s="20"/>
      <c r="O53" s="97"/>
    </row>
    <row r="54" spans="1:15" x14ac:dyDescent="0.25">
      <c r="A54" s="90" t="s">
        <v>375</v>
      </c>
      <c r="B54" s="20"/>
      <c r="C54" s="20"/>
      <c r="D54" s="20"/>
      <c r="E54" s="20"/>
      <c r="F54" s="20"/>
      <c r="G54" s="20"/>
      <c r="H54" s="20"/>
      <c r="I54" s="20"/>
      <c r="J54" s="20"/>
      <c r="K54" s="84">
        <v>5.25</v>
      </c>
      <c r="L54" s="20"/>
      <c r="M54" s="20"/>
      <c r="N54" s="20"/>
      <c r="O54" s="97"/>
    </row>
    <row r="55" spans="1:15" x14ac:dyDescent="0.25">
      <c r="A55" s="90" t="s">
        <v>375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84">
        <v>4.5</v>
      </c>
      <c r="N55" s="20"/>
      <c r="O55" s="97"/>
    </row>
    <row r="56" spans="1:15" x14ac:dyDescent="0.25">
      <c r="A56" s="90" t="s">
        <v>329</v>
      </c>
      <c r="B56" s="20"/>
      <c r="C56" s="20"/>
      <c r="D56" s="20"/>
      <c r="E56" s="20"/>
      <c r="F56" s="20"/>
      <c r="G56" s="84">
        <v>0.85714285714285743</v>
      </c>
      <c r="H56" s="20"/>
      <c r="I56" s="20"/>
      <c r="J56" s="20"/>
      <c r="K56" s="20"/>
      <c r="L56" s="20"/>
      <c r="M56" s="20"/>
      <c r="N56" s="20"/>
      <c r="O56" s="97"/>
    </row>
    <row r="57" spans="1:15" x14ac:dyDescent="0.25">
      <c r="A57" s="90" t="s">
        <v>419</v>
      </c>
      <c r="B57" s="20"/>
      <c r="C57" s="20"/>
      <c r="D57" s="20"/>
      <c r="E57" s="20"/>
      <c r="F57" s="20"/>
      <c r="G57" s="20"/>
      <c r="H57" s="84">
        <v>4.5</v>
      </c>
      <c r="I57" s="20"/>
      <c r="J57" s="20"/>
      <c r="K57" s="20"/>
      <c r="L57" s="20"/>
      <c r="M57" s="20"/>
      <c r="N57" s="20"/>
      <c r="O57" s="97"/>
    </row>
    <row r="58" spans="1:15" x14ac:dyDescent="0.25">
      <c r="A58" s="90" t="s">
        <v>419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>
        <v>3</v>
      </c>
      <c r="M58" s="20"/>
      <c r="N58" s="20"/>
      <c r="O58" s="97"/>
    </row>
    <row r="59" spans="1:15" x14ac:dyDescent="0.25">
      <c r="A59" s="90" t="s">
        <v>419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>
        <v>4</v>
      </c>
      <c r="O59" s="97"/>
    </row>
    <row r="60" spans="1:15" x14ac:dyDescent="0.25">
      <c r="A60" s="90" t="s">
        <v>323</v>
      </c>
      <c r="B60" s="20"/>
      <c r="C60" s="20"/>
      <c r="D60" s="20"/>
      <c r="E60" s="84">
        <v>4.1538461538461533</v>
      </c>
      <c r="F60" s="20"/>
      <c r="G60" s="20"/>
      <c r="H60" s="20"/>
      <c r="I60" s="20"/>
      <c r="J60" s="20"/>
      <c r="K60" s="20"/>
      <c r="L60" s="20"/>
      <c r="M60" s="20"/>
      <c r="N60" s="20"/>
      <c r="O60" s="97"/>
    </row>
    <row r="61" spans="1:15" x14ac:dyDescent="0.25">
      <c r="A61" s="90" t="s">
        <v>342</v>
      </c>
      <c r="B61" s="20"/>
      <c r="C61" s="20"/>
      <c r="D61" s="20"/>
      <c r="E61" s="84">
        <v>0.92307692307692246</v>
      </c>
      <c r="F61" s="20"/>
      <c r="G61" s="20"/>
      <c r="H61" s="20"/>
      <c r="I61" s="20"/>
      <c r="J61" s="20"/>
      <c r="K61" s="20"/>
      <c r="L61" s="20"/>
      <c r="M61" s="20"/>
      <c r="N61" s="20"/>
      <c r="O61" s="97"/>
    </row>
    <row r="62" spans="1:15" x14ac:dyDescent="0.25">
      <c r="A62" s="90" t="s">
        <v>333</v>
      </c>
      <c r="B62" s="20"/>
      <c r="C62" s="20"/>
      <c r="D62" s="20"/>
      <c r="E62" s="84">
        <v>1.8461538461538463</v>
      </c>
      <c r="F62" s="20"/>
      <c r="G62" s="20"/>
      <c r="H62" s="20"/>
      <c r="I62" s="20"/>
      <c r="J62" s="20"/>
      <c r="K62" s="20"/>
      <c r="L62" s="20"/>
      <c r="M62" s="20"/>
      <c r="N62" s="20"/>
      <c r="O62" s="97"/>
    </row>
    <row r="63" spans="1:15" x14ac:dyDescent="0.25">
      <c r="A63" s="90" t="s">
        <v>333</v>
      </c>
      <c r="B63" s="20"/>
      <c r="C63" s="20"/>
      <c r="D63" s="20"/>
      <c r="E63" s="20"/>
      <c r="F63" s="20"/>
      <c r="G63" s="84">
        <v>2.5714285714285716</v>
      </c>
      <c r="H63" s="20"/>
      <c r="I63" s="20"/>
      <c r="J63" s="20"/>
      <c r="K63" s="20"/>
      <c r="L63" s="20"/>
      <c r="M63" s="20"/>
      <c r="N63" s="20"/>
      <c r="O63" s="97"/>
    </row>
    <row r="64" spans="1:15" x14ac:dyDescent="0.25">
      <c r="A64" s="90" t="s">
        <v>411</v>
      </c>
      <c r="B64" s="20"/>
      <c r="C64" s="20"/>
      <c r="D64" s="20"/>
      <c r="E64" s="20"/>
      <c r="F64" s="20"/>
      <c r="G64" s="20"/>
      <c r="H64" s="20"/>
      <c r="I64" s="20"/>
      <c r="J64" s="84">
        <v>0</v>
      </c>
      <c r="K64" s="20"/>
      <c r="L64" s="20"/>
      <c r="M64" s="20"/>
      <c r="N64" s="20"/>
      <c r="O64" s="97"/>
    </row>
    <row r="65" spans="1:15" x14ac:dyDescent="0.25">
      <c r="A65" s="90" t="s">
        <v>411</v>
      </c>
      <c r="B65" s="20"/>
      <c r="C65" s="20"/>
      <c r="D65" s="20"/>
      <c r="E65" s="20"/>
      <c r="F65" s="20"/>
      <c r="G65" s="20"/>
      <c r="H65" s="20"/>
      <c r="I65" s="20"/>
      <c r="J65" s="20"/>
      <c r="K65" s="84">
        <v>0.75</v>
      </c>
      <c r="L65" s="20"/>
      <c r="M65" s="20"/>
      <c r="N65" s="20"/>
      <c r="O65" s="97"/>
    </row>
    <row r="66" spans="1:15" x14ac:dyDescent="0.25">
      <c r="A66" s="90" t="s">
        <v>411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84">
        <v>1.5</v>
      </c>
      <c r="N66" s="20"/>
      <c r="O66" s="97"/>
    </row>
    <row r="67" spans="1:15" x14ac:dyDescent="0.25">
      <c r="A67" s="90" t="s">
        <v>320</v>
      </c>
      <c r="B67" s="20"/>
      <c r="C67" s="20"/>
      <c r="D67" s="20"/>
      <c r="E67" s="84">
        <v>2.7692307692307687</v>
      </c>
      <c r="F67" s="20"/>
      <c r="G67" s="20"/>
      <c r="H67" s="20"/>
      <c r="I67" s="20"/>
      <c r="J67" s="20"/>
      <c r="K67" s="20"/>
      <c r="L67" s="20"/>
      <c r="M67" s="20"/>
      <c r="N67" s="20"/>
      <c r="O67" s="97"/>
    </row>
    <row r="68" spans="1:15" x14ac:dyDescent="0.25">
      <c r="A68" s="90" t="s">
        <v>320</v>
      </c>
      <c r="B68" s="20"/>
      <c r="C68" s="20"/>
      <c r="D68" s="20"/>
      <c r="E68" s="20"/>
      <c r="F68" s="84">
        <v>2.25</v>
      </c>
      <c r="G68" s="20"/>
      <c r="H68" s="20"/>
      <c r="I68" s="20"/>
      <c r="J68" s="20"/>
      <c r="K68" s="20"/>
      <c r="L68" s="20"/>
      <c r="M68" s="20"/>
      <c r="N68" s="20"/>
      <c r="O68" s="97"/>
    </row>
    <row r="69" spans="1:15" x14ac:dyDescent="0.25">
      <c r="A69" s="90" t="s">
        <v>320</v>
      </c>
      <c r="B69" s="20"/>
      <c r="C69" s="20"/>
      <c r="D69" s="20"/>
      <c r="E69" s="20"/>
      <c r="F69" s="20"/>
      <c r="G69" s="84">
        <v>1.7142857142857149</v>
      </c>
      <c r="H69" s="20"/>
      <c r="I69" s="20"/>
      <c r="J69" s="20"/>
      <c r="K69" s="20"/>
      <c r="L69" s="20"/>
      <c r="M69" s="20"/>
      <c r="N69" s="20"/>
      <c r="O69" s="97"/>
    </row>
    <row r="70" spans="1:15" x14ac:dyDescent="0.25">
      <c r="A70" s="90" t="s">
        <v>414</v>
      </c>
      <c r="B70" s="20"/>
      <c r="C70" s="20"/>
      <c r="D70" s="20"/>
      <c r="E70" s="20"/>
      <c r="F70" s="20"/>
      <c r="G70" s="20"/>
      <c r="H70" s="20"/>
      <c r="I70" s="20"/>
      <c r="J70" s="20"/>
      <c r="K70" s="84">
        <v>1.5</v>
      </c>
      <c r="L70" s="20"/>
      <c r="M70" s="20"/>
      <c r="N70" s="20"/>
      <c r="O70" s="97"/>
    </row>
    <row r="71" spans="1:15" x14ac:dyDescent="0.25">
      <c r="A71" s="90" t="s">
        <v>424</v>
      </c>
      <c r="B71" s="20"/>
      <c r="C71" s="20"/>
      <c r="D71" s="20"/>
      <c r="E71" s="20"/>
      <c r="F71" s="20"/>
      <c r="G71" s="20"/>
      <c r="H71" s="84">
        <v>1.5</v>
      </c>
      <c r="I71" s="20"/>
      <c r="J71" s="20"/>
      <c r="K71" s="20"/>
      <c r="L71" s="20"/>
      <c r="M71" s="20"/>
      <c r="N71" s="20"/>
      <c r="O71" s="97"/>
    </row>
    <row r="72" spans="1:15" x14ac:dyDescent="0.25">
      <c r="A72" s="90" t="s">
        <v>424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>
        <v>0</v>
      </c>
      <c r="M72" s="20"/>
      <c r="N72" s="20"/>
      <c r="O72" s="97"/>
    </row>
    <row r="73" spans="1:15" x14ac:dyDescent="0.25">
      <c r="A73" s="90" t="s">
        <v>424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>
        <v>2</v>
      </c>
      <c r="O73" s="97"/>
    </row>
    <row r="74" spans="1:15" x14ac:dyDescent="0.25">
      <c r="A74" s="90" t="s">
        <v>319</v>
      </c>
      <c r="B74" s="20"/>
      <c r="C74" s="20"/>
      <c r="D74" s="20"/>
      <c r="E74" s="84">
        <v>3.6923076923076925</v>
      </c>
      <c r="F74" s="20"/>
      <c r="G74" s="20"/>
      <c r="H74" s="20"/>
      <c r="I74" s="20"/>
      <c r="J74" s="20"/>
      <c r="K74" s="20"/>
      <c r="L74" s="20"/>
      <c r="M74" s="20"/>
      <c r="N74" s="20"/>
      <c r="O74" s="97"/>
    </row>
    <row r="75" spans="1:15" x14ac:dyDescent="0.25">
      <c r="A75" s="90" t="s">
        <v>322</v>
      </c>
      <c r="B75" s="20"/>
      <c r="C75" s="20"/>
      <c r="D75" s="20"/>
      <c r="E75" s="84">
        <v>5.5384615384615383</v>
      </c>
      <c r="F75" s="20"/>
      <c r="G75" s="20"/>
      <c r="H75" s="20"/>
      <c r="I75" s="20"/>
      <c r="J75" s="20"/>
      <c r="K75" s="20"/>
      <c r="L75" s="20"/>
      <c r="M75" s="20"/>
      <c r="N75" s="20"/>
      <c r="O75" s="97"/>
    </row>
    <row r="76" spans="1:15" x14ac:dyDescent="0.25">
      <c r="A76" s="90" t="s">
        <v>322</v>
      </c>
      <c r="B76" s="20"/>
      <c r="C76" s="20"/>
      <c r="D76" s="20"/>
      <c r="E76" s="20"/>
      <c r="F76" s="84">
        <v>5.25</v>
      </c>
      <c r="G76" s="20"/>
      <c r="H76" s="20"/>
      <c r="I76" s="20"/>
      <c r="J76" s="20"/>
      <c r="K76" s="20"/>
      <c r="L76" s="20"/>
      <c r="M76" s="20"/>
      <c r="N76" s="20"/>
      <c r="O76" s="97"/>
    </row>
    <row r="77" spans="1:15" x14ac:dyDescent="0.25">
      <c r="A77" s="90" t="s">
        <v>322</v>
      </c>
      <c r="B77" s="20"/>
      <c r="C77" s="20"/>
      <c r="D77" s="20"/>
      <c r="E77" s="20"/>
      <c r="F77" s="20"/>
      <c r="G77" s="84">
        <v>5.1428571428571432</v>
      </c>
      <c r="H77" s="20"/>
      <c r="I77" s="20"/>
      <c r="J77" s="20"/>
      <c r="K77" s="20"/>
      <c r="L77" s="20"/>
      <c r="M77" s="20"/>
      <c r="N77" s="20"/>
      <c r="O77" s="97"/>
    </row>
    <row r="78" spans="1:15" x14ac:dyDescent="0.25">
      <c r="A78" s="89" t="s">
        <v>425</v>
      </c>
      <c r="B78" s="22"/>
      <c r="C78" s="22"/>
      <c r="D78" s="22"/>
      <c r="E78" s="22"/>
      <c r="F78" s="22"/>
      <c r="G78" s="22"/>
      <c r="H78" s="99">
        <v>3</v>
      </c>
      <c r="I78" s="22"/>
      <c r="J78" s="22"/>
      <c r="K78" s="22"/>
      <c r="L78" s="22"/>
      <c r="M78" s="22"/>
      <c r="N78" s="22"/>
      <c r="O78" s="98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5"/>
  <sheetViews>
    <sheetView workbookViewId="0">
      <selection activeCell="D22" sqref="D22"/>
    </sheetView>
  </sheetViews>
  <sheetFormatPr defaultRowHeight="15" x14ac:dyDescent="0.25"/>
  <cols>
    <col min="1" max="1" width="38.85546875" customWidth="1"/>
    <col min="2" max="25" width="5.28515625" customWidth="1"/>
    <col min="26" max="26" width="5" style="107" customWidth="1"/>
    <col min="27" max="29" width="3.7109375" customWidth="1"/>
  </cols>
  <sheetData>
    <row r="1" spans="1:26" ht="180" x14ac:dyDescent="0.25">
      <c r="A1" s="101" t="s">
        <v>11</v>
      </c>
      <c r="B1" s="11" t="s">
        <v>26</v>
      </c>
      <c r="C1" s="28" t="s">
        <v>27</v>
      </c>
      <c r="D1" s="28" t="s">
        <v>28</v>
      </c>
      <c r="E1" s="28" t="s">
        <v>29</v>
      </c>
      <c r="F1" s="11" t="s">
        <v>33</v>
      </c>
      <c r="G1" s="11" t="s">
        <v>34</v>
      </c>
      <c r="H1" s="11" t="s">
        <v>35</v>
      </c>
      <c r="I1" s="11" t="s">
        <v>36</v>
      </c>
      <c r="J1" s="11" t="s">
        <v>60</v>
      </c>
      <c r="K1" s="11" t="s">
        <v>61</v>
      </c>
      <c r="L1" s="11" t="s">
        <v>62</v>
      </c>
      <c r="M1" s="11" t="s">
        <v>63</v>
      </c>
      <c r="N1" s="11" t="s">
        <v>66</v>
      </c>
      <c r="O1" s="11" t="s">
        <v>67</v>
      </c>
      <c r="P1" s="11" t="s">
        <v>72</v>
      </c>
      <c r="Q1" s="11" t="s">
        <v>73</v>
      </c>
      <c r="R1" s="11" t="s">
        <v>92</v>
      </c>
      <c r="S1" s="11" t="s">
        <v>191</v>
      </c>
      <c r="T1" s="11" t="s">
        <v>94</v>
      </c>
      <c r="U1" s="11" t="s">
        <v>213</v>
      </c>
      <c r="V1" s="11" t="s">
        <v>95</v>
      </c>
      <c r="W1" s="11" t="s">
        <v>214</v>
      </c>
      <c r="X1" s="11" t="s">
        <v>100</v>
      </c>
      <c r="Y1" s="102" t="s">
        <v>183</v>
      </c>
      <c r="Z1" s="103" t="s">
        <v>449</v>
      </c>
    </row>
    <row r="2" spans="1:26" x14ac:dyDescent="0.25">
      <c r="A2" s="90" t="s">
        <v>227</v>
      </c>
      <c r="B2" s="20"/>
      <c r="C2" s="84">
        <v>0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91"/>
      <c r="Z2" s="104"/>
    </row>
    <row r="3" spans="1:26" x14ac:dyDescent="0.25">
      <c r="A3" s="90" t="s">
        <v>435</v>
      </c>
      <c r="B3" s="20"/>
      <c r="C3" s="84">
        <v>0.75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91"/>
      <c r="Z3" s="105"/>
    </row>
    <row r="4" spans="1:26" x14ac:dyDescent="0.25">
      <c r="A4" s="90" t="s">
        <v>225</v>
      </c>
      <c r="B4" s="20"/>
      <c r="C4" s="84">
        <v>1.5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91"/>
      <c r="Z4" s="105"/>
    </row>
    <row r="5" spans="1:26" x14ac:dyDescent="0.25">
      <c r="A5" s="90" t="s">
        <v>224</v>
      </c>
      <c r="B5" s="20"/>
      <c r="C5" s="84">
        <v>2.25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91"/>
      <c r="Z5" s="105"/>
    </row>
    <row r="6" spans="1:26" x14ac:dyDescent="0.25">
      <c r="A6" s="90" t="s">
        <v>433</v>
      </c>
      <c r="B6" s="20"/>
      <c r="C6" s="84">
        <v>3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91"/>
      <c r="Z6" s="105"/>
    </row>
    <row r="7" spans="1:26" x14ac:dyDescent="0.25">
      <c r="A7" s="90" t="s">
        <v>226</v>
      </c>
      <c r="B7" s="20"/>
      <c r="C7" s="84">
        <v>3.75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91"/>
      <c r="Z7" s="105"/>
    </row>
    <row r="8" spans="1:26" x14ac:dyDescent="0.25">
      <c r="A8" s="90" t="s">
        <v>223</v>
      </c>
      <c r="B8" s="20"/>
      <c r="C8" s="84">
        <v>4.5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91"/>
      <c r="Z8" s="105"/>
    </row>
    <row r="9" spans="1:26" x14ac:dyDescent="0.25">
      <c r="A9" s="90" t="s">
        <v>430</v>
      </c>
      <c r="B9" s="20"/>
      <c r="C9" s="84">
        <v>5.25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91"/>
      <c r="Z9" s="105"/>
    </row>
    <row r="10" spans="1:26" x14ac:dyDescent="0.25">
      <c r="A10" s="13" t="s">
        <v>310</v>
      </c>
      <c r="B10" s="83">
        <v>0</v>
      </c>
      <c r="C10" s="20"/>
      <c r="D10" s="84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91"/>
      <c r="Z10" s="105"/>
    </row>
    <row r="11" spans="1:26" x14ac:dyDescent="0.25">
      <c r="A11" s="13" t="s">
        <v>248</v>
      </c>
      <c r="B11" s="83">
        <v>0</v>
      </c>
      <c r="C11" s="20"/>
      <c r="D11" s="84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91"/>
      <c r="Z11" s="105"/>
    </row>
    <row r="12" spans="1:26" x14ac:dyDescent="0.25">
      <c r="A12" s="13" t="s">
        <v>250</v>
      </c>
      <c r="B12" s="83">
        <v>0.49999999999999989</v>
      </c>
      <c r="C12" s="20"/>
      <c r="D12" s="84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91"/>
      <c r="Z12" s="105"/>
    </row>
    <row r="13" spans="1:26" x14ac:dyDescent="0.25">
      <c r="A13" s="13" t="s">
        <v>314</v>
      </c>
      <c r="B13" s="83">
        <v>0.49999999999999989</v>
      </c>
      <c r="C13" s="20"/>
      <c r="D13" s="84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91"/>
      <c r="Z13" s="105"/>
    </row>
    <row r="14" spans="1:26" x14ac:dyDescent="0.25">
      <c r="A14" s="13" t="s">
        <v>274</v>
      </c>
      <c r="B14" s="83">
        <v>0.49999999999999989</v>
      </c>
      <c r="C14" s="20"/>
      <c r="D14" s="84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91"/>
      <c r="Z14" s="105"/>
    </row>
    <row r="15" spans="1:26" x14ac:dyDescent="0.25">
      <c r="A15" s="13" t="s">
        <v>249</v>
      </c>
      <c r="B15" s="83">
        <v>1.25</v>
      </c>
      <c r="C15" s="20"/>
      <c r="D15" s="84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91"/>
      <c r="Z15" s="105"/>
    </row>
    <row r="16" spans="1:26" x14ac:dyDescent="0.25">
      <c r="A16" s="13" t="s">
        <v>297</v>
      </c>
      <c r="B16" s="83">
        <v>1.25</v>
      </c>
      <c r="C16" s="20"/>
      <c r="D16" s="84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91"/>
      <c r="Z16" s="105"/>
    </row>
    <row r="17" spans="1:26" x14ac:dyDescent="0.25">
      <c r="A17" s="13" t="s">
        <v>299</v>
      </c>
      <c r="B17" s="83">
        <v>1.75</v>
      </c>
      <c r="C17" s="20"/>
      <c r="D17" s="84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91"/>
      <c r="Z17" s="105"/>
    </row>
    <row r="18" spans="1:26" x14ac:dyDescent="0.25">
      <c r="A18" s="13" t="s">
        <v>292</v>
      </c>
      <c r="B18" s="83">
        <v>1.75</v>
      </c>
      <c r="C18" s="20"/>
      <c r="D18" s="84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91"/>
      <c r="Z18" s="105"/>
    </row>
    <row r="19" spans="1:26" x14ac:dyDescent="0.25">
      <c r="A19" s="13" t="s">
        <v>313</v>
      </c>
      <c r="B19" s="83">
        <v>1.75</v>
      </c>
      <c r="C19" s="20"/>
      <c r="D19" s="84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91"/>
      <c r="Z19" s="105"/>
    </row>
    <row r="20" spans="1:26" x14ac:dyDescent="0.25">
      <c r="A20" s="13" t="s">
        <v>264</v>
      </c>
      <c r="B20" s="83">
        <v>2.5</v>
      </c>
      <c r="C20" s="20"/>
      <c r="D20" s="84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91"/>
      <c r="Z20" s="105"/>
    </row>
    <row r="21" spans="1:26" x14ac:dyDescent="0.25">
      <c r="A21" s="13" t="s">
        <v>280</v>
      </c>
      <c r="B21" s="83">
        <v>2.5</v>
      </c>
      <c r="C21" s="20"/>
      <c r="D21" s="84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91"/>
      <c r="Z21" s="105"/>
    </row>
    <row r="22" spans="1:26" x14ac:dyDescent="0.25">
      <c r="A22" s="13" t="s">
        <v>298</v>
      </c>
      <c r="B22" s="83">
        <v>2.5</v>
      </c>
      <c r="C22" s="20"/>
      <c r="D22" s="84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91"/>
      <c r="Z22" s="105"/>
    </row>
    <row r="23" spans="1:26" x14ac:dyDescent="0.25">
      <c r="A23" s="13" t="s">
        <v>236</v>
      </c>
      <c r="B23" s="83">
        <v>2.5</v>
      </c>
      <c r="C23" s="20"/>
      <c r="D23" s="84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91"/>
      <c r="Z23" s="105"/>
    </row>
    <row r="24" spans="1:26" x14ac:dyDescent="0.25">
      <c r="A24" s="13" t="s">
        <v>294</v>
      </c>
      <c r="B24" s="83">
        <v>2.5</v>
      </c>
      <c r="C24" s="20"/>
      <c r="D24" s="84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91"/>
      <c r="Z24" s="105"/>
    </row>
    <row r="25" spans="1:26" x14ac:dyDescent="0.25">
      <c r="A25" s="13" t="s">
        <v>296</v>
      </c>
      <c r="B25" s="83">
        <v>3.75</v>
      </c>
      <c r="C25" s="20"/>
      <c r="D25" s="84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91"/>
      <c r="Z25" s="105"/>
    </row>
    <row r="26" spans="1:26" x14ac:dyDescent="0.25">
      <c r="A26" s="13" t="s">
        <v>277</v>
      </c>
      <c r="B26" s="83">
        <v>4</v>
      </c>
      <c r="C26" s="20"/>
      <c r="D26" s="84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91"/>
      <c r="Z26" s="105"/>
    </row>
    <row r="27" spans="1:26" x14ac:dyDescent="0.25">
      <c r="A27" s="13" t="s">
        <v>312</v>
      </c>
      <c r="B27" s="83">
        <v>4.25</v>
      </c>
      <c r="C27" s="20"/>
      <c r="D27" s="84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91"/>
      <c r="Z27" s="105"/>
    </row>
    <row r="28" spans="1:26" x14ac:dyDescent="0.25">
      <c r="A28" s="13" t="s">
        <v>232</v>
      </c>
      <c r="B28" s="83">
        <v>4.5</v>
      </c>
      <c r="C28" s="20"/>
      <c r="D28" s="84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91"/>
      <c r="Z28" s="105"/>
    </row>
    <row r="29" spans="1:26" x14ac:dyDescent="0.25">
      <c r="A29" s="13" t="s">
        <v>231</v>
      </c>
      <c r="B29" s="83">
        <v>4.75</v>
      </c>
      <c r="C29" s="20"/>
      <c r="D29" s="84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91"/>
      <c r="Z29" s="105"/>
    </row>
    <row r="30" spans="1:26" x14ac:dyDescent="0.25">
      <c r="A30" s="90" t="s">
        <v>404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84">
        <v>3.5999999999999996</v>
      </c>
      <c r="S30" s="20"/>
      <c r="T30" s="20"/>
      <c r="U30" s="20"/>
      <c r="V30" s="20"/>
      <c r="W30" s="20"/>
      <c r="X30" s="20"/>
      <c r="Y30" s="91"/>
      <c r="Z30" s="105"/>
    </row>
    <row r="31" spans="1:26" x14ac:dyDescent="0.25">
      <c r="A31" s="90" t="s">
        <v>404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84">
        <v>2.1428571428571432</v>
      </c>
      <c r="Y31" s="91"/>
      <c r="Z31" s="105"/>
    </row>
    <row r="32" spans="1:26" x14ac:dyDescent="0.25">
      <c r="A32" s="90" t="s">
        <v>240</v>
      </c>
      <c r="B32" s="20"/>
      <c r="C32" s="20"/>
      <c r="D32" s="20"/>
      <c r="E32" s="20"/>
      <c r="F32" s="20"/>
      <c r="G32" s="20"/>
      <c r="H32" s="20"/>
      <c r="I32" s="84">
        <v>2.625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91"/>
      <c r="Z32" s="105"/>
    </row>
    <row r="33" spans="1:26" x14ac:dyDescent="0.25">
      <c r="A33" s="90" t="s">
        <v>430</v>
      </c>
      <c r="B33" s="20"/>
      <c r="C33" s="20"/>
      <c r="D33" s="20"/>
      <c r="E33" s="20"/>
      <c r="F33" s="20"/>
      <c r="G33" s="20"/>
      <c r="H33" s="84">
        <v>5.333333333333333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91"/>
      <c r="Z33" s="105"/>
    </row>
    <row r="34" spans="1:26" x14ac:dyDescent="0.25">
      <c r="A34" s="90" t="s">
        <v>430</v>
      </c>
      <c r="B34" s="20"/>
      <c r="C34" s="20"/>
      <c r="D34" s="20"/>
      <c r="E34" s="20"/>
      <c r="F34" s="20"/>
      <c r="G34" s="20"/>
      <c r="H34" s="20"/>
      <c r="I34" s="20"/>
      <c r="J34" s="84">
        <v>4.5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91"/>
      <c r="Z34" s="105"/>
    </row>
    <row r="35" spans="1:26" x14ac:dyDescent="0.25">
      <c r="A35" s="90" t="s">
        <v>430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84">
        <v>4.5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91"/>
      <c r="Z35" s="105"/>
    </row>
    <row r="36" spans="1:26" x14ac:dyDescent="0.25">
      <c r="A36" s="90" t="s">
        <v>430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>
        <v>2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91"/>
      <c r="Z36" s="105"/>
    </row>
    <row r="37" spans="1:26" x14ac:dyDescent="0.25">
      <c r="A37" s="90" t="s">
        <v>430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84">
        <v>5.25</v>
      </c>
      <c r="Q37" s="20"/>
      <c r="R37" s="20"/>
      <c r="S37" s="20"/>
      <c r="T37" s="20"/>
      <c r="U37" s="20"/>
      <c r="V37" s="20"/>
      <c r="W37" s="20"/>
      <c r="X37" s="20"/>
      <c r="Y37" s="91"/>
      <c r="Z37" s="105"/>
    </row>
    <row r="38" spans="1:26" x14ac:dyDescent="0.25">
      <c r="A38" s="90" t="s">
        <v>430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100">
        <v>3.5999999999999996</v>
      </c>
      <c r="Z38" s="105"/>
    </row>
    <row r="39" spans="1:26" x14ac:dyDescent="0.25">
      <c r="A39" s="90" t="s">
        <v>299</v>
      </c>
      <c r="B39" s="20"/>
      <c r="C39" s="20"/>
      <c r="D39" s="20"/>
      <c r="E39" s="20"/>
      <c r="F39" s="20"/>
      <c r="G39" s="84">
        <v>1.5789473684210529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91"/>
      <c r="Z39" s="105"/>
    </row>
    <row r="40" spans="1:26" x14ac:dyDescent="0.25">
      <c r="A40" s="90" t="s">
        <v>253</v>
      </c>
      <c r="B40" s="20"/>
      <c r="C40" s="20"/>
      <c r="D40" s="20"/>
      <c r="E40" s="20">
        <v>0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91"/>
      <c r="Z40" s="105"/>
    </row>
    <row r="41" spans="1:26" x14ac:dyDescent="0.25">
      <c r="A41" s="90" t="s">
        <v>253</v>
      </c>
      <c r="B41" s="20"/>
      <c r="C41" s="20"/>
      <c r="D41" s="20"/>
      <c r="E41" s="20"/>
      <c r="F41" s="84">
        <v>0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91"/>
      <c r="Z41" s="105"/>
    </row>
    <row r="42" spans="1:26" x14ac:dyDescent="0.25">
      <c r="A42" s="90" t="s">
        <v>253</v>
      </c>
      <c r="B42" s="20"/>
      <c r="C42" s="20"/>
      <c r="D42" s="20"/>
      <c r="E42" s="20"/>
      <c r="F42" s="20"/>
      <c r="G42" s="20"/>
      <c r="H42" s="20"/>
      <c r="I42" s="84">
        <v>3.375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91"/>
      <c r="Z42" s="105"/>
    </row>
    <row r="43" spans="1:26" x14ac:dyDescent="0.25">
      <c r="A43" s="90" t="s">
        <v>222</v>
      </c>
      <c r="B43" s="20"/>
      <c r="C43" s="20"/>
      <c r="D43" s="20"/>
      <c r="E43" s="20"/>
      <c r="F43" s="20"/>
      <c r="G43" s="20"/>
      <c r="H43" s="84">
        <v>4.666666666666667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91"/>
      <c r="Z43" s="105"/>
    </row>
    <row r="44" spans="1:26" x14ac:dyDescent="0.25">
      <c r="A44" s="90" t="s">
        <v>415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>
        <v>2</v>
      </c>
      <c r="T44" s="20"/>
      <c r="U44" s="20"/>
      <c r="V44" s="20"/>
      <c r="W44" s="20"/>
      <c r="X44" s="20"/>
      <c r="Y44" s="91"/>
      <c r="Z44" s="105"/>
    </row>
    <row r="45" spans="1:26" x14ac:dyDescent="0.25">
      <c r="A45" s="90" t="s">
        <v>415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100">
        <v>1.1999999999999997</v>
      </c>
      <c r="Z45" s="105"/>
    </row>
    <row r="46" spans="1:26" x14ac:dyDescent="0.25">
      <c r="A46" s="90" t="s">
        <v>393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84">
        <v>4.8000000000000007</v>
      </c>
      <c r="S46" s="20"/>
      <c r="T46" s="20"/>
      <c r="U46" s="20"/>
      <c r="V46" s="20"/>
      <c r="W46" s="20"/>
      <c r="X46" s="20"/>
      <c r="Y46" s="91"/>
      <c r="Z46" s="105"/>
    </row>
    <row r="47" spans="1:26" x14ac:dyDescent="0.25">
      <c r="A47" s="90" t="s">
        <v>393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84">
        <v>4.666666666666667</v>
      </c>
      <c r="U47" s="20"/>
      <c r="V47" s="20"/>
      <c r="W47" s="20"/>
      <c r="X47" s="20"/>
      <c r="Y47" s="91"/>
      <c r="Z47" s="105"/>
    </row>
    <row r="48" spans="1:26" x14ac:dyDescent="0.25">
      <c r="A48" s="90" t="s">
        <v>393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84">
        <v>4.2857142857142856</v>
      </c>
      <c r="W48" s="20"/>
      <c r="X48" s="20"/>
      <c r="Y48" s="91"/>
      <c r="Z48" s="105"/>
    </row>
    <row r="49" spans="1:26" x14ac:dyDescent="0.25">
      <c r="A49" s="90" t="s">
        <v>393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84">
        <v>4.7142857142857144</v>
      </c>
      <c r="Y49" s="91"/>
      <c r="Z49" s="105"/>
    </row>
    <row r="50" spans="1:26" x14ac:dyDescent="0.25">
      <c r="A50" s="90" t="s">
        <v>250</v>
      </c>
      <c r="B50" s="20"/>
      <c r="C50" s="20"/>
      <c r="D50" s="20"/>
      <c r="E50" s="20"/>
      <c r="F50" s="20"/>
      <c r="G50" s="84">
        <v>0.31578947368421084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1"/>
      <c r="Z50" s="105"/>
    </row>
    <row r="51" spans="1:26" x14ac:dyDescent="0.25">
      <c r="A51" s="90" t="s">
        <v>251</v>
      </c>
      <c r="B51" s="20"/>
      <c r="C51" s="20"/>
      <c r="D51" s="84">
        <v>5.6999999999999993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91"/>
      <c r="Z51" s="105"/>
    </row>
    <row r="52" spans="1:26" x14ac:dyDescent="0.25">
      <c r="A52" s="90" t="s">
        <v>251</v>
      </c>
      <c r="B52" s="20"/>
      <c r="C52" s="20"/>
      <c r="D52" s="20"/>
      <c r="E52" s="20">
        <v>5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91"/>
      <c r="Z52" s="105"/>
    </row>
    <row r="53" spans="1:26" x14ac:dyDescent="0.25">
      <c r="A53" s="90" t="s">
        <v>251</v>
      </c>
      <c r="B53" s="20"/>
      <c r="C53" s="20"/>
      <c r="D53" s="20"/>
      <c r="E53" s="20"/>
      <c r="F53" s="84">
        <v>4.8000000000000007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91"/>
      <c r="Z53" s="105"/>
    </row>
    <row r="54" spans="1:26" x14ac:dyDescent="0.25">
      <c r="A54" s="90" t="s">
        <v>251</v>
      </c>
      <c r="B54" s="20"/>
      <c r="C54" s="20"/>
      <c r="D54" s="20"/>
      <c r="E54" s="20"/>
      <c r="F54" s="20"/>
      <c r="G54" s="20"/>
      <c r="H54" s="20"/>
      <c r="I54" s="84">
        <v>5.625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91"/>
      <c r="Z54" s="105"/>
    </row>
    <row r="55" spans="1:26" x14ac:dyDescent="0.25">
      <c r="A55" s="90" t="s">
        <v>400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84">
        <v>0</v>
      </c>
      <c r="W55" s="20"/>
      <c r="X55" s="20"/>
      <c r="Y55" s="91"/>
      <c r="Z55" s="105"/>
    </row>
    <row r="56" spans="1:26" x14ac:dyDescent="0.25">
      <c r="A56" s="90" t="s">
        <v>367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84">
        <v>1.4285714285714288</v>
      </c>
      <c r="R56" s="20"/>
      <c r="S56" s="20"/>
      <c r="T56" s="20"/>
      <c r="U56" s="20"/>
      <c r="V56" s="20"/>
      <c r="W56" s="20"/>
      <c r="X56" s="20"/>
      <c r="Y56" s="91"/>
      <c r="Z56" s="105"/>
    </row>
    <row r="57" spans="1:26" x14ac:dyDescent="0.25">
      <c r="A57" s="90" t="s">
        <v>278</v>
      </c>
      <c r="B57" s="20"/>
      <c r="C57" s="20"/>
      <c r="D57" s="84">
        <v>2.0999999999999996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91"/>
      <c r="Z57" s="105"/>
    </row>
    <row r="58" spans="1:26" x14ac:dyDescent="0.25">
      <c r="A58" s="90" t="s">
        <v>278</v>
      </c>
      <c r="B58" s="20"/>
      <c r="C58" s="20"/>
      <c r="D58" s="20"/>
      <c r="E58" s="20"/>
      <c r="F58" s="20"/>
      <c r="G58" s="20"/>
      <c r="H58" s="20"/>
      <c r="I58" s="84">
        <v>0</v>
      </c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91"/>
      <c r="Z58" s="105"/>
    </row>
    <row r="59" spans="1:26" x14ac:dyDescent="0.25">
      <c r="A59" s="90" t="s">
        <v>331</v>
      </c>
      <c r="B59" s="20"/>
      <c r="C59" s="20"/>
      <c r="D59" s="20"/>
      <c r="E59" s="20"/>
      <c r="F59" s="20"/>
      <c r="G59" s="20"/>
      <c r="H59" s="20"/>
      <c r="I59" s="20"/>
      <c r="J59" s="20"/>
      <c r="K59" s="84">
        <v>1.304347826086957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91"/>
      <c r="Z59" s="105"/>
    </row>
    <row r="60" spans="1:26" x14ac:dyDescent="0.25">
      <c r="A60" s="90" t="s">
        <v>331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84">
        <v>0.66666666666666696</v>
      </c>
      <c r="P60" s="20"/>
      <c r="Q60" s="20"/>
      <c r="R60" s="20"/>
      <c r="S60" s="20"/>
      <c r="T60" s="20"/>
      <c r="U60" s="20"/>
      <c r="V60" s="20"/>
      <c r="W60" s="20"/>
      <c r="X60" s="20"/>
      <c r="Y60" s="91"/>
      <c r="Z60" s="105"/>
    </row>
    <row r="61" spans="1:26" x14ac:dyDescent="0.25">
      <c r="A61" s="90" t="s">
        <v>331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84">
        <v>2</v>
      </c>
      <c r="R61" s="20"/>
      <c r="S61" s="20"/>
      <c r="T61" s="20"/>
      <c r="U61" s="20"/>
      <c r="V61" s="20"/>
      <c r="W61" s="20"/>
      <c r="X61" s="20"/>
      <c r="Y61" s="91"/>
      <c r="Z61" s="105"/>
    </row>
    <row r="62" spans="1:26" x14ac:dyDescent="0.25">
      <c r="A62" s="90" t="s">
        <v>397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84">
        <v>1.1999999999999997</v>
      </c>
      <c r="S62" s="20"/>
      <c r="T62" s="20"/>
      <c r="U62" s="20"/>
      <c r="V62" s="20"/>
      <c r="W62" s="20"/>
      <c r="X62" s="20"/>
      <c r="Y62" s="91"/>
      <c r="Z62" s="105"/>
    </row>
    <row r="63" spans="1:26" x14ac:dyDescent="0.25">
      <c r="A63" s="90" t="s">
        <v>397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84">
        <v>0</v>
      </c>
      <c r="Y63" s="91"/>
      <c r="Z63" s="105"/>
    </row>
    <row r="64" spans="1:26" x14ac:dyDescent="0.25">
      <c r="A64" s="90" t="s">
        <v>431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100">
        <v>0</v>
      </c>
      <c r="Z64" s="105"/>
    </row>
    <row r="65" spans="1:26" x14ac:dyDescent="0.25">
      <c r="A65" s="90" t="s">
        <v>235</v>
      </c>
      <c r="B65" s="20"/>
      <c r="C65" s="20"/>
      <c r="D65" s="84">
        <v>1.5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91"/>
      <c r="Z65" s="105"/>
    </row>
    <row r="66" spans="1:26" x14ac:dyDescent="0.25">
      <c r="A66" s="90" t="s">
        <v>235</v>
      </c>
      <c r="B66" s="20"/>
      <c r="C66" s="20"/>
      <c r="D66" s="20"/>
      <c r="E66" s="20"/>
      <c r="F66" s="20"/>
      <c r="G66" s="20"/>
      <c r="H66" s="20"/>
      <c r="I66" s="84">
        <v>1.125</v>
      </c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91"/>
      <c r="Z66" s="105"/>
    </row>
    <row r="67" spans="1:26" x14ac:dyDescent="0.25">
      <c r="A67" s="90" t="s">
        <v>261</v>
      </c>
      <c r="B67" s="20"/>
      <c r="C67" s="20"/>
      <c r="D67" s="84">
        <v>2.6999999999999997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91"/>
      <c r="Z67" s="105"/>
    </row>
    <row r="68" spans="1:26" x14ac:dyDescent="0.25">
      <c r="A68" s="90" t="s">
        <v>396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84">
        <v>2.8</v>
      </c>
      <c r="S68" s="20"/>
      <c r="T68" s="20"/>
      <c r="U68" s="20"/>
      <c r="V68" s="20"/>
      <c r="W68" s="20"/>
      <c r="X68" s="20"/>
      <c r="Y68" s="91"/>
      <c r="Z68" s="105"/>
    </row>
    <row r="69" spans="1:26" x14ac:dyDescent="0.25">
      <c r="A69" s="90" t="s">
        <v>396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84">
        <v>1.3333333333333339</v>
      </c>
      <c r="U69" s="20"/>
      <c r="V69" s="20"/>
      <c r="W69" s="20"/>
      <c r="X69" s="20"/>
      <c r="Y69" s="91"/>
      <c r="Z69" s="105"/>
    </row>
    <row r="70" spans="1:26" x14ac:dyDescent="0.25">
      <c r="A70" s="90" t="s">
        <v>396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84">
        <v>4.2857142857142856</v>
      </c>
      <c r="Y70" s="91"/>
      <c r="Z70" s="105"/>
    </row>
    <row r="71" spans="1:26" x14ac:dyDescent="0.25">
      <c r="A71" s="90" t="s">
        <v>359</v>
      </c>
      <c r="B71" s="20"/>
      <c r="C71" s="20"/>
      <c r="D71" s="20"/>
      <c r="E71" s="20"/>
      <c r="F71" s="20"/>
      <c r="G71" s="20"/>
      <c r="H71" s="20"/>
      <c r="I71" s="20"/>
      <c r="J71" s="20"/>
      <c r="K71" s="84">
        <v>0</v>
      </c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91"/>
      <c r="Z71" s="105"/>
    </row>
    <row r="72" spans="1:26" x14ac:dyDescent="0.25">
      <c r="A72" s="90" t="s">
        <v>360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84">
        <v>0</v>
      </c>
      <c r="R72" s="20"/>
      <c r="S72" s="20"/>
      <c r="T72" s="20"/>
      <c r="U72" s="20"/>
      <c r="V72" s="20"/>
      <c r="W72" s="20"/>
      <c r="X72" s="20"/>
      <c r="Y72" s="91"/>
      <c r="Z72" s="105"/>
    </row>
    <row r="73" spans="1:26" x14ac:dyDescent="0.25">
      <c r="A73" s="90" t="s">
        <v>326</v>
      </c>
      <c r="B73" s="20"/>
      <c r="C73" s="20"/>
      <c r="D73" s="20"/>
      <c r="E73" s="20"/>
      <c r="F73" s="20"/>
      <c r="G73" s="20"/>
      <c r="H73" s="20"/>
      <c r="I73" s="20"/>
      <c r="J73" s="20"/>
      <c r="K73" s="84">
        <v>3.1304347826086953</v>
      </c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91"/>
      <c r="Z73" s="105"/>
    </row>
    <row r="74" spans="1:26" x14ac:dyDescent="0.25">
      <c r="A74" s="90" t="s">
        <v>326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84">
        <v>3</v>
      </c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91"/>
      <c r="Z74" s="105"/>
    </row>
    <row r="75" spans="1:26" x14ac:dyDescent="0.25">
      <c r="A75" s="90" t="s">
        <v>326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84">
        <v>2.6666666666666665</v>
      </c>
      <c r="P75" s="20"/>
      <c r="Q75" s="20"/>
      <c r="R75" s="20"/>
      <c r="S75" s="20"/>
      <c r="T75" s="20"/>
      <c r="U75" s="20"/>
      <c r="V75" s="20"/>
      <c r="W75" s="20"/>
      <c r="X75" s="20"/>
      <c r="Y75" s="91"/>
      <c r="Z75" s="105"/>
    </row>
    <row r="76" spans="1:26" x14ac:dyDescent="0.25">
      <c r="A76" s="90" t="s">
        <v>326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84">
        <v>4.2857142857142856</v>
      </c>
      <c r="R76" s="20"/>
      <c r="S76" s="20"/>
      <c r="T76" s="20"/>
      <c r="U76" s="20"/>
      <c r="V76" s="20"/>
      <c r="W76" s="20"/>
      <c r="X76" s="20"/>
      <c r="Y76" s="91"/>
      <c r="Z76" s="105"/>
    </row>
    <row r="77" spans="1:26" x14ac:dyDescent="0.25">
      <c r="A77" s="90" t="s">
        <v>244</v>
      </c>
      <c r="B77" s="20"/>
      <c r="C77" s="20"/>
      <c r="D77" s="84">
        <v>4.1999999999999993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91"/>
      <c r="Z77" s="105"/>
    </row>
    <row r="78" spans="1:26" x14ac:dyDescent="0.25">
      <c r="A78" s="90" t="s">
        <v>244</v>
      </c>
      <c r="B78" s="20"/>
      <c r="C78" s="20"/>
      <c r="D78" s="20"/>
      <c r="E78" s="20">
        <v>1.0000000000000004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91"/>
      <c r="Z78" s="105"/>
    </row>
    <row r="79" spans="1:26" x14ac:dyDescent="0.25">
      <c r="A79" s="90" t="s">
        <v>244</v>
      </c>
      <c r="B79" s="20"/>
      <c r="C79" s="20"/>
      <c r="D79" s="20"/>
      <c r="E79" s="20"/>
      <c r="F79" s="20"/>
      <c r="G79" s="20"/>
      <c r="H79" s="20"/>
      <c r="I79" s="84">
        <v>2.625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91"/>
      <c r="Z79" s="105"/>
    </row>
    <row r="80" spans="1:26" x14ac:dyDescent="0.25">
      <c r="A80" s="90" t="s">
        <v>345</v>
      </c>
      <c r="B80" s="20"/>
      <c r="C80" s="20"/>
      <c r="D80" s="20"/>
      <c r="E80" s="20"/>
      <c r="F80" s="20"/>
      <c r="G80" s="20"/>
      <c r="H80" s="20"/>
      <c r="I80" s="20"/>
      <c r="J80" s="20"/>
      <c r="K80" s="84">
        <v>1.304347826086957</v>
      </c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91"/>
      <c r="Z80" s="105"/>
    </row>
    <row r="81" spans="1:26" x14ac:dyDescent="0.25">
      <c r="A81" s="90" t="s">
        <v>292</v>
      </c>
      <c r="B81" s="20"/>
      <c r="C81" s="20"/>
      <c r="D81" s="20"/>
      <c r="E81" s="20"/>
      <c r="F81" s="20"/>
      <c r="G81" s="84">
        <v>2.2105263157894739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91"/>
      <c r="Z81" s="105"/>
    </row>
    <row r="82" spans="1:26" x14ac:dyDescent="0.25">
      <c r="A82" s="90" t="s">
        <v>413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84">
        <v>0</v>
      </c>
      <c r="S82" s="20"/>
      <c r="T82" s="20"/>
      <c r="U82" s="20"/>
      <c r="V82" s="20"/>
      <c r="W82" s="20"/>
      <c r="X82" s="20"/>
      <c r="Y82" s="91"/>
      <c r="Z82" s="105"/>
    </row>
    <row r="83" spans="1:26" x14ac:dyDescent="0.25">
      <c r="A83" s="90" t="s">
        <v>413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84">
        <v>2</v>
      </c>
      <c r="U83" s="20"/>
      <c r="V83" s="20"/>
      <c r="W83" s="20"/>
      <c r="X83" s="20"/>
      <c r="Y83" s="91"/>
      <c r="Z83" s="105"/>
    </row>
    <row r="84" spans="1:26" x14ac:dyDescent="0.25">
      <c r="A84" s="90" t="s">
        <v>413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84">
        <v>2.5714285714285716</v>
      </c>
      <c r="W84" s="20"/>
      <c r="X84" s="20"/>
      <c r="Y84" s="91"/>
      <c r="Z84" s="105"/>
    </row>
    <row r="85" spans="1:26" x14ac:dyDescent="0.25">
      <c r="A85" s="90" t="s">
        <v>413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84">
        <v>0</v>
      </c>
      <c r="Y85" s="91"/>
      <c r="Z85" s="105"/>
    </row>
    <row r="86" spans="1:26" x14ac:dyDescent="0.25">
      <c r="A86" s="90" t="s">
        <v>369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84">
        <v>3.1428571428571432</v>
      </c>
      <c r="R86" s="20"/>
      <c r="S86" s="20"/>
      <c r="T86" s="20"/>
      <c r="U86" s="20"/>
      <c r="V86" s="20"/>
      <c r="W86" s="20"/>
      <c r="X86" s="20"/>
      <c r="Y86" s="91"/>
      <c r="Z86" s="105"/>
    </row>
    <row r="87" spans="1:26" x14ac:dyDescent="0.25">
      <c r="A87" s="90" t="s">
        <v>380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84">
        <v>5.6</v>
      </c>
      <c r="S87" s="20"/>
      <c r="T87" s="20"/>
      <c r="U87" s="20"/>
      <c r="V87" s="20"/>
      <c r="W87" s="20"/>
      <c r="X87" s="20"/>
      <c r="Y87" s="91"/>
      <c r="Z87" s="105"/>
    </row>
    <row r="88" spans="1:26" x14ac:dyDescent="0.25">
      <c r="A88" s="90" t="s">
        <v>380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84">
        <v>5.333333333333333</v>
      </c>
      <c r="U88" s="20"/>
      <c r="V88" s="20"/>
      <c r="W88" s="20"/>
      <c r="X88" s="20"/>
      <c r="Y88" s="91"/>
      <c r="Z88" s="105"/>
    </row>
    <row r="89" spans="1:26" x14ac:dyDescent="0.25">
      <c r="A89" s="90" t="s">
        <v>380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84">
        <v>5.1428571428571432</v>
      </c>
      <c r="W89" s="20"/>
      <c r="X89" s="20"/>
      <c r="Y89" s="91"/>
      <c r="Z89" s="105"/>
    </row>
    <row r="90" spans="1:26" x14ac:dyDescent="0.25">
      <c r="A90" s="90" t="s">
        <v>380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84">
        <v>5.5714285714285712</v>
      </c>
      <c r="Y90" s="91"/>
      <c r="Z90" s="105"/>
    </row>
    <row r="91" spans="1:26" x14ac:dyDescent="0.25">
      <c r="A91" s="90" t="s">
        <v>225</v>
      </c>
      <c r="B91" s="20"/>
      <c r="C91" s="20"/>
      <c r="D91" s="20"/>
      <c r="E91" s="20"/>
      <c r="F91" s="20"/>
      <c r="G91" s="20"/>
      <c r="H91" s="84">
        <v>1.3333333333333339</v>
      </c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91"/>
      <c r="Z91" s="105"/>
    </row>
    <row r="92" spans="1:26" x14ac:dyDescent="0.25">
      <c r="A92" s="90" t="s">
        <v>241</v>
      </c>
      <c r="B92" s="20"/>
      <c r="C92" s="20"/>
      <c r="D92" s="84">
        <v>5.0999999999999996</v>
      </c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91"/>
      <c r="Z92" s="105"/>
    </row>
    <row r="93" spans="1:26" x14ac:dyDescent="0.25">
      <c r="A93" s="90" t="s">
        <v>241</v>
      </c>
      <c r="B93" s="20"/>
      <c r="C93" s="20"/>
      <c r="D93" s="20"/>
      <c r="E93" s="20">
        <v>3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91"/>
      <c r="Z93" s="105"/>
    </row>
    <row r="94" spans="1:26" x14ac:dyDescent="0.25">
      <c r="A94" s="90" t="s">
        <v>241</v>
      </c>
      <c r="B94" s="20"/>
      <c r="C94" s="20"/>
      <c r="D94" s="20"/>
      <c r="E94" s="20"/>
      <c r="F94" s="84">
        <v>3.5999999999999996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91"/>
      <c r="Z94" s="105"/>
    </row>
    <row r="95" spans="1:26" x14ac:dyDescent="0.25">
      <c r="A95" s="90" t="s">
        <v>241</v>
      </c>
      <c r="B95" s="20"/>
      <c r="C95" s="20"/>
      <c r="D95" s="20"/>
      <c r="E95" s="20"/>
      <c r="F95" s="20"/>
      <c r="G95" s="20"/>
      <c r="H95" s="20"/>
      <c r="I95" s="84">
        <v>4.5</v>
      </c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91"/>
      <c r="Z95" s="105"/>
    </row>
    <row r="96" spans="1:26" x14ac:dyDescent="0.25">
      <c r="A96" s="90" t="s">
        <v>332</v>
      </c>
      <c r="B96" s="20"/>
      <c r="C96" s="20"/>
      <c r="D96" s="20"/>
      <c r="E96" s="20"/>
      <c r="F96" s="20"/>
      <c r="G96" s="20"/>
      <c r="H96" s="20"/>
      <c r="I96" s="20"/>
      <c r="J96" s="20"/>
      <c r="K96" s="84">
        <v>2.6086956521739131</v>
      </c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91"/>
      <c r="Z96" s="105"/>
    </row>
    <row r="97" spans="1:26" x14ac:dyDescent="0.25">
      <c r="A97" s="90" t="s">
        <v>332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84">
        <v>0</v>
      </c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91"/>
      <c r="Z97" s="105"/>
    </row>
    <row r="98" spans="1:26" x14ac:dyDescent="0.25">
      <c r="A98" s="90" t="s">
        <v>332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84">
        <v>2</v>
      </c>
      <c r="P98" s="20"/>
      <c r="Q98" s="20"/>
      <c r="R98" s="20"/>
      <c r="S98" s="20"/>
      <c r="T98" s="20"/>
      <c r="U98" s="20"/>
      <c r="V98" s="20"/>
      <c r="W98" s="20"/>
      <c r="X98" s="20"/>
      <c r="Y98" s="91"/>
      <c r="Z98" s="105"/>
    </row>
    <row r="99" spans="1:26" x14ac:dyDescent="0.25">
      <c r="A99" s="90" t="s">
        <v>332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84">
        <v>3.1428571428571432</v>
      </c>
      <c r="R99" s="20"/>
      <c r="S99" s="20"/>
      <c r="T99" s="20"/>
      <c r="U99" s="20"/>
      <c r="V99" s="20"/>
      <c r="W99" s="20"/>
      <c r="X99" s="20"/>
      <c r="Y99" s="91"/>
      <c r="Z99" s="105"/>
    </row>
    <row r="100" spans="1:26" x14ac:dyDescent="0.25">
      <c r="A100" s="90" t="s">
        <v>255</v>
      </c>
      <c r="B100" s="20"/>
      <c r="C100" s="20"/>
      <c r="D100" s="84">
        <v>0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91"/>
      <c r="Z100" s="105"/>
    </row>
    <row r="101" spans="1:26" x14ac:dyDescent="0.25">
      <c r="A101" s="90" t="s">
        <v>255</v>
      </c>
      <c r="B101" s="20"/>
      <c r="C101" s="20"/>
      <c r="D101" s="20"/>
      <c r="E101" s="20"/>
      <c r="F101" s="20"/>
      <c r="G101" s="20"/>
      <c r="H101" s="20"/>
      <c r="I101" s="84">
        <v>1.125</v>
      </c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91"/>
      <c r="Z101" s="105"/>
    </row>
    <row r="102" spans="1:26" x14ac:dyDescent="0.25">
      <c r="A102" s="90" t="s">
        <v>416</v>
      </c>
      <c r="B102" s="20"/>
      <c r="C102" s="20"/>
      <c r="D102" s="20"/>
      <c r="E102" s="20"/>
      <c r="F102" s="20"/>
      <c r="G102" s="20"/>
      <c r="H102" s="20"/>
      <c r="I102" s="20"/>
      <c r="J102" s="84">
        <v>1.5</v>
      </c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91"/>
      <c r="Z102" s="105"/>
    </row>
    <row r="103" spans="1:26" x14ac:dyDescent="0.25">
      <c r="A103" s="90" t="s">
        <v>416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84">
        <v>0</v>
      </c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91"/>
      <c r="Z103" s="105"/>
    </row>
    <row r="104" spans="1:26" x14ac:dyDescent="0.25">
      <c r="A104" s="90" t="s">
        <v>416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84">
        <v>4.5</v>
      </c>
      <c r="Q104" s="20"/>
      <c r="R104" s="20"/>
      <c r="S104" s="20"/>
      <c r="T104" s="20"/>
      <c r="U104" s="20"/>
      <c r="V104" s="20"/>
      <c r="W104" s="20"/>
      <c r="X104" s="20"/>
      <c r="Y104" s="91"/>
      <c r="Z104" s="105"/>
    </row>
    <row r="105" spans="1:26" x14ac:dyDescent="0.25">
      <c r="A105" s="90" t="s">
        <v>314</v>
      </c>
      <c r="B105" s="20"/>
      <c r="C105" s="20"/>
      <c r="D105" s="20"/>
      <c r="E105" s="20"/>
      <c r="F105" s="20"/>
      <c r="G105" s="84">
        <v>0.31578947368421084</v>
      </c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91"/>
      <c r="Z105" s="105"/>
    </row>
    <row r="106" spans="1:26" x14ac:dyDescent="0.25">
      <c r="A106" s="90" t="s">
        <v>260</v>
      </c>
      <c r="B106" s="20"/>
      <c r="C106" s="20"/>
      <c r="D106" s="84">
        <v>4.5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91"/>
      <c r="Z106" s="105"/>
    </row>
    <row r="107" spans="1:26" x14ac:dyDescent="0.25">
      <c r="A107" s="90" t="s">
        <v>260</v>
      </c>
      <c r="B107" s="20"/>
      <c r="C107" s="20"/>
      <c r="D107" s="20"/>
      <c r="E107" s="20"/>
      <c r="F107" s="20"/>
      <c r="G107" s="20"/>
      <c r="H107" s="20"/>
      <c r="I107" s="84">
        <v>0</v>
      </c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91"/>
      <c r="Z107" s="105"/>
    </row>
    <row r="108" spans="1:26" x14ac:dyDescent="0.25">
      <c r="A108" s="90" t="s">
        <v>435</v>
      </c>
      <c r="B108" s="20"/>
      <c r="C108" s="20"/>
      <c r="D108" s="20"/>
      <c r="E108" s="20"/>
      <c r="F108" s="20"/>
      <c r="G108" s="20"/>
      <c r="H108" s="84">
        <v>0.66666666666666696</v>
      </c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91"/>
      <c r="Z108" s="105"/>
    </row>
    <row r="109" spans="1:26" x14ac:dyDescent="0.25">
      <c r="A109" s="90" t="s">
        <v>352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84">
        <v>4.4347826086956523</v>
      </c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91"/>
      <c r="Z109" s="105"/>
    </row>
    <row r="110" spans="1:26" x14ac:dyDescent="0.25">
      <c r="A110" s="90" t="s">
        <v>248</v>
      </c>
      <c r="B110" s="20"/>
      <c r="C110" s="20"/>
      <c r="D110" s="20"/>
      <c r="E110" s="20"/>
      <c r="F110" s="20"/>
      <c r="G110" s="84">
        <v>1.263157894736842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91"/>
      <c r="Z110" s="105"/>
    </row>
    <row r="111" spans="1:26" x14ac:dyDescent="0.25">
      <c r="A111" s="90" t="s">
        <v>343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84">
        <v>1.304347826086957</v>
      </c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91"/>
      <c r="Z111" s="105"/>
    </row>
    <row r="112" spans="1:26" x14ac:dyDescent="0.25">
      <c r="A112" s="90" t="s">
        <v>343</v>
      </c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84">
        <v>0</v>
      </c>
      <c r="P112" s="20"/>
      <c r="Q112" s="20"/>
      <c r="R112" s="20"/>
      <c r="S112" s="20"/>
      <c r="T112" s="20"/>
      <c r="U112" s="20"/>
      <c r="V112" s="20"/>
      <c r="W112" s="20"/>
      <c r="X112" s="20"/>
      <c r="Y112" s="91"/>
      <c r="Z112" s="105"/>
    </row>
    <row r="113" spans="1:26" x14ac:dyDescent="0.25">
      <c r="A113" s="90" t="s">
        <v>290</v>
      </c>
      <c r="B113" s="20"/>
      <c r="C113" s="20"/>
      <c r="D113" s="84">
        <v>2.0999999999999996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91"/>
      <c r="Z113" s="105"/>
    </row>
    <row r="114" spans="1:26" x14ac:dyDescent="0.25">
      <c r="A114" s="90" t="s">
        <v>351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84">
        <v>0</v>
      </c>
      <c r="R114" s="20"/>
      <c r="S114" s="20"/>
      <c r="T114" s="20"/>
      <c r="U114" s="20"/>
      <c r="V114" s="20"/>
      <c r="W114" s="20"/>
      <c r="X114" s="20"/>
      <c r="Y114" s="91"/>
      <c r="Z114" s="105"/>
    </row>
    <row r="115" spans="1:26" x14ac:dyDescent="0.25">
      <c r="A115" s="90" t="s">
        <v>334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84">
        <v>5.7391304347826093</v>
      </c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91"/>
      <c r="Z115" s="105"/>
    </row>
    <row r="116" spans="1:26" x14ac:dyDescent="0.25">
      <c r="A116" s="90" t="s">
        <v>334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84">
        <v>4.5</v>
      </c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91"/>
      <c r="Z116" s="105"/>
    </row>
    <row r="117" spans="1:26" x14ac:dyDescent="0.25">
      <c r="A117" s="90" t="s">
        <v>334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84">
        <v>5.333333333333333</v>
      </c>
      <c r="P117" s="20"/>
      <c r="Q117" s="20"/>
      <c r="R117" s="20"/>
      <c r="S117" s="20"/>
      <c r="T117" s="20"/>
      <c r="U117" s="20"/>
      <c r="V117" s="20"/>
      <c r="W117" s="20"/>
      <c r="X117" s="20"/>
      <c r="Y117" s="91"/>
      <c r="Z117" s="105"/>
    </row>
    <row r="118" spans="1:26" x14ac:dyDescent="0.25">
      <c r="A118" s="90" t="s">
        <v>334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84">
        <v>5.7142857142857135</v>
      </c>
      <c r="R118" s="20"/>
      <c r="S118" s="20"/>
      <c r="T118" s="20"/>
      <c r="U118" s="20"/>
      <c r="V118" s="20"/>
      <c r="W118" s="20"/>
      <c r="X118" s="20"/>
      <c r="Y118" s="91"/>
      <c r="Z118" s="105"/>
    </row>
    <row r="119" spans="1:26" x14ac:dyDescent="0.25">
      <c r="A119" s="90" t="s">
        <v>230</v>
      </c>
      <c r="B119" s="20"/>
      <c r="C119" s="20"/>
      <c r="D119" s="84">
        <v>2.6999999999999997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91"/>
      <c r="Z119" s="105"/>
    </row>
    <row r="120" spans="1:26" x14ac:dyDescent="0.25">
      <c r="A120" s="90" t="s">
        <v>232</v>
      </c>
      <c r="B120" s="20"/>
      <c r="C120" s="20"/>
      <c r="D120" s="20"/>
      <c r="E120" s="20"/>
      <c r="F120" s="20"/>
      <c r="G120" s="84">
        <v>5.6842105263157894</v>
      </c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91"/>
      <c r="Z120" s="105"/>
    </row>
    <row r="121" spans="1:26" x14ac:dyDescent="0.25">
      <c r="A121" s="90" t="s">
        <v>226</v>
      </c>
      <c r="B121" s="20"/>
      <c r="C121" s="20"/>
      <c r="D121" s="20"/>
      <c r="E121" s="20"/>
      <c r="F121" s="20"/>
      <c r="G121" s="20"/>
      <c r="H121" s="84">
        <v>3.3333333333333335</v>
      </c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91"/>
      <c r="Z121" s="105"/>
    </row>
    <row r="122" spans="1:26" x14ac:dyDescent="0.25">
      <c r="A122" s="90" t="s">
        <v>366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84">
        <v>2.6086956521739131</v>
      </c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91"/>
      <c r="Z122" s="105"/>
    </row>
    <row r="123" spans="1:26" x14ac:dyDescent="0.25">
      <c r="A123" s="90" t="s">
        <v>366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84">
        <v>1.4285714285714288</v>
      </c>
      <c r="R123" s="20"/>
      <c r="S123" s="20"/>
      <c r="T123" s="20"/>
      <c r="U123" s="20"/>
      <c r="V123" s="20"/>
      <c r="W123" s="20"/>
      <c r="X123" s="20"/>
      <c r="Y123" s="91"/>
      <c r="Z123" s="105"/>
    </row>
    <row r="124" spans="1:26" x14ac:dyDescent="0.25">
      <c r="A124" s="90" t="s">
        <v>438</v>
      </c>
      <c r="B124" s="20"/>
      <c r="C124" s="20"/>
      <c r="D124" s="20"/>
      <c r="E124" s="20"/>
      <c r="F124" s="20"/>
      <c r="G124" s="20"/>
      <c r="H124" s="20"/>
      <c r="I124" s="20"/>
      <c r="J124" s="84">
        <v>0</v>
      </c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91"/>
      <c r="Z124" s="105"/>
    </row>
    <row r="125" spans="1:26" x14ac:dyDescent="0.25">
      <c r="A125" s="90" t="s">
        <v>438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84">
        <v>0</v>
      </c>
      <c r="Q125" s="20"/>
      <c r="R125" s="20"/>
      <c r="S125" s="20"/>
      <c r="T125" s="20"/>
      <c r="U125" s="20"/>
      <c r="V125" s="20"/>
      <c r="W125" s="20"/>
      <c r="X125" s="20"/>
      <c r="Y125" s="91"/>
      <c r="Z125" s="105"/>
    </row>
    <row r="126" spans="1:26" x14ac:dyDescent="0.25">
      <c r="A126" s="90" t="s">
        <v>418</v>
      </c>
      <c r="B126" s="20"/>
      <c r="C126" s="20"/>
      <c r="D126" s="20"/>
      <c r="E126" s="20"/>
      <c r="F126" s="20"/>
      <c r="G126" s="20"/>
      <c r="H126" s="20"/>
      <c r="I126" s="20"/>
      <c r="J126" s="84">
        <v>0.75</v>
      </c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91"/>
      <c r="Z126" s="105"/>
    </row>
    <row r="127" spans="1:26" x14ac:dyDescent="0.25">
      <c r="A127" s="90" t="s">
        <v>418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84">
        <v>3</v>
      </c>
      <c r="Q127" s="20"/>
      <c r="R127" s="20"/>
      <c r="S127" s="20"/>
      <c r="T127" s="20"/>
      <c r="U127" s="20"/>
      <c r="V127" s="20"/>
      <c r="W127" s="20"/>
      <c r="X127" s="20"/>
      <c r="Y127" s="91"/>
      <c r="Z127" s="105"/>
    </row>
    <row r="128" spans="1:26" x14ac:dyDescent="0.25">
      <c r="A128" s="90" t="s">
        <v>427</v>
      </c>
      <c r="B128" s="20"/>
      <c r="C128" s="20"/>
      <c r="D128" s="20"/>
      <c r="E128" s="20"/>
      <c r="F128" s="20"/>
      <c r="G128" s="20"/>
      <c r="H128" s="20"/>
      <c r="I128" s="20"/>
      <c r="J128" s="84">
        <v>2.25</v>
      </c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91"/>
      <c r="Z128" s="105"/>
    </row>
    <row r="129" spans="1:26" x14ac:dyDescent="0.25">
      <c r="A129" s="90" t="s">
        <v>427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84">
        <v>1.5</v>
      </c>
      <c r="Q129" s="20"/>
      <c r="R129" s="20"/>
      <c r="S129" s="20"/>
      <c r="T129" s="20"/>
      <c r="U129" s="20"/>
      <c r="V129" s="20"/>
      <c r="W129" s="20"/>
      <c r="X129" s="20"/>
      <c r="Y129" s="91"/>
      <c r="Z129" s="105"/>
    </row>
    <row r="130" spans="1:26" x14ac:dyDescent="0.25">
      <c r="A130" s="90" t="s">
        <v>243</v>
      </c>
      <c r="B130" s="20"/>
      <c r="C130" s="20"/>
      <c r="D130" s="84">
        <v>0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91"/>
      <c r="Z130" s="105"/>
    </row>
    <row r="131" spans="1:26" x14ac:dyDescent="0.25">
      <c r="A131" s="90" t="s">
        <v>243</v>
      </c>
      <c r="B131" s="20"/>
      <c r="C131" s="20"/>
      <c r="D131" s="20"/>
      <c r="E131" s="20">
        <v>4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91"/>
      <c r="Z131" s="105"/>
    </row>
    <row r="132" spans="1:26" x14ac:dyDescent="0.25">
      <c r="A132" s="90" t="s">
        <v>243</v>
      </c>
      <c r="B132" s="20"/>
      <c r="C132" s="20"/>
      <c r="D132" s="20"/>
      <c r="E132" s="20"/>
      <c r="F132" s="84">
        <v>1.1999999999999997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91"/>
      <c r="Z132" s="105"/>
    </row>
    <row r="133" spans="1:26" x14ac:dyDescent="0.25">
      <c r="A133" s="90" t="s">
        <v>243</v>
      </c>
      <c r="B133" s="20"/>
      <c r="C133" s="20"/>
      <c r="D133" s="20"/>
      <c r="E133" s="20"/>
      <c r="F133" s="20"/>
      <c r="G133" s="20"/>
      <c r="H133" s="20"/>
      <c r="I133" s="84">
        <v>4.125</v>
      </c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91"/>
      <c r="Z133" s="105"/>
    </row>
    <row r="134" spans="1:26" x14ac:dyDescent="0.25">
      <c r="A134" s="90" t="s">
        <v>339</v>
      </c>
      <c r="B134" s="20"/>
      <c r="C134" s="20"/>
      <c r="D134" s="20"/>
      <c r="E134" s="20"/>
      <c r="F134" s="20"/>
      <c r="G134" s="20"/>
      <c r="H134" s="20"/>
      <c r="I134" s="20"/>
      <c r="J134" s="20"/>
      <c r="K134" s="84">
        <v>0</v>
      </c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91"/>
      <c r="Z134" s="105"/>
    </row>
    <row r="135" spans="1:26" x14ac:dyDescent="0.25">
      <c r="A135" s="90" t="s">
        <v>339</v>
      </c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84">
        <v>0</v>
      </c>
      <c r="R135" s="20"/>
      <c r="S135" s="20"/>
      <c r="T135" s="20"/>
      <c r="U135" s="20"/>
      <c r="V135" s="20"/>
      <c r="W135" s="20"/>
      <c r="X135" s="20"/>
      <c r="Y135" s="91"/>
      <c r="Z135" s="105"/>
    </row>
    <row r="136" spans="1:26" x14ac:dyDescent="0.25">
      <c r="A136" s="90" t="s">
        <v>401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84">
        <v>0.79999999999999982</v>
      </c>
      <c r="S136" s="20"/>
      <c r="T136" s="20"/>
      <c r="U136" s="20"/>
      <c r="V136" s="20"/>
      <c r="W136" s="20"/>
      <c r="X136" s="20"/>
      <c r="Y136" s="91"/>
      <c r="Z136" s="105"/>
    </row>
    <row r="137" spans="1:26" x14ac:dyDescent="0.25">
      <c r="A137" s="90" t="s">
        <v>401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84">
        <v>2.6666666666666665</v>
      </c>
      <c r="U137" s="20"/>
      <c r="V137" s="20"/>
      <c r="W137" s="20"/>
      <c r="X137" s="20"/>
      <c r="Y137" s="91"/>
      <c r="Z137" s="105"/>
    </row>
    <row r="138" spans="1:26" x14ac:dyDescent="0.25">
      <c r="A138" s="90" t="s">
        <v>401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84">
        <v>0</v>
      </c>
      <c r="Y138" s="91"/>
      <c r="Z138" s="105"/>
    </row>
    <row r="139" spans="1:26" x14ac:dyDescent="0.25">
      <c r="A139" s="90" t="s">
        <v>264</v>
      </c>
      <c r="B139" s="20"/>
      <c r="C139" s="20"/>
      <c r="D139" s="20"/>
      <c r="E139" s="20"/>
      <c r="F139" s="20"/>
      <c r="G139" s="84">
        <v>4.4210526315789478</v>
      </c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91"/>
      <c r="Z139" s="105"/>
    </row>
    <row r="140" spans="1:26" x14ac:dyDescent="0.25">
      <c r="A140" s="90" t="s">
        <v>341</v>
      </c>
      <c r="B140" s="20"/>
      <c r="C140" s="20"/>
      <c r="D140" s="20"/>
      <c r="E140" s="20"/>
      <c r="F140" s="20"/>
      <c r="G140" s="20"/>
      <c r="H140" s="20"/>
      <c r="I140" s="20"/>
      <c r="J140" s="20"/>
      <c r="K140" s="84">
        <v>2.0869565217391304</v>
      </c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91"/>
      <c r="Z140" s="105"/>
    </row>
    <row r="141" spans="1:26" x14ac:dyDescent="0.25">
      <c r="A141" s="90" t="s">
        <v>344</v>
      </c>
      <c r="B141" s="20"/>
      <c r="C141" s="20"/>
      <c r="D141" s="20"/>
      <c r="E141" s="20"/>
      <c r="F141" s="20"/>
      <c r="G141" s="20"/>
      <c r="H141" s="20"/>
      <c r="I141" s="20"/>
      <c r="J141" s="20"/>
      <c r="K141" s="84">
        <v>3.1304347826086953</v>
      </c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91"/>
      <c r="Z141" s="105"/>
    </row>
    <row r="142" spans="1:26" x14ac:dyDescent="0.25">
      <c r="A142" s="90" t="s">
        <v>344</v>
      </c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84">
        <v>0.75</v>
      </c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91"/>
      <c r="Z142" s="105"/>
    </row>
    <row r="143" spans="1:26" x14ac:dyDescent="0.25">
      <c r="A143" s="90" t="s">
        <v>344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84">
        <v>1.3333333333333339</v>
      </c>
      <c r="P143" s="20"/>
      <c r="Q143" s="20"/>
      <c r="R143" s="20"/>
      <c r="S143" s="20"/>
      <c r="T143" s="20"/>
      <c r="U143" s="20"/>
      <c r="V143" s="20"/>
      <c r="W143" s="20"/>
      <c r="X143" s="20"/>
      <c r="Y143" s="91"/>
      <c r="Z143" s="105"/>
    </row>
    <row r="144" spans="1:26" x14ac:dyDescent="0.25">
      <c r="A144" s="90" t="s">
        <v>344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84">
        <v>4.5714285714285712</v>
      </c>
      <c r="R144" s="20"/>
      <c r="S144" s="20"/>
      <c r="T144" s="20"/>
      <c r="U144" s="20"/>
      <c r="V144" s="20"/>
      <c r="W144" s="20"/>
      <c r="X144" s="20"/>
      <c r="Y144" s="91"/>
      <c r="Z144" s="105"/>
    </row>
    <row r="145" spans="1:26" x14ac:dyDescent="0.25">
      <c r="A145" s="90" t="s">
        <v>361</v>
      </c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84">
        <v>2</v>
      </c>
      <c r="R145" s="20"/>
      <c r="S145" s="20"/>
      <c r="T145" s="20"/>
      <c r="U145" s="20"/>
      <c r="V145" s="20"/>
      <c r="W145" s="20"/>
      <c r="X145" s="20"/>
      <c r="Y145" s="91"/>
      <c r="Z145" s="105"/>
    </row>
    <row r="146" spans="1:26" x14ac:dyDescent="0.25">
      <c r="A146" s="90" t="s">
        <v>256</v>
      </c>
      <c r="B146" s="20"/>
      <c r="C146" s="20"/>
      <c r="D146" s="84">
        <v>0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91"/>
      <c r="Z146" s="105"/>
    </row>
    <row r="147" spans="1:26" x14ac:dyDescent="0.25">
      <c r="A147" s="90" t="s">
        <v>256</v>
      </c>
      <c r="B147" s="20"/>
      <c r="C147" s="20"/>
      <c r="D147" s="20"/>
      <c r="E147" s="20"/>
      <c r="F147" s="20"/>
      <c r="G147" s="20"/>
      <c r="H147" s="20"/>
      <c r="I147" s="84">
        <v>0</v>
      </c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91"/>
      <c r="Z147" s="105"/>
    </row>
    <row r="148" spans="1:26" x14ac:dyDescent="0.25">
      <c r="A148" s="90" t="s">
        <v>280</v>
      </c>
      <c r="B148" s="20"/>
      <c r="C148" s="20"/>
      <c r="D148" s="20"/>
      <c r="E148" s="20"/>
      <c r="F148" s="20"/>
      <c r="G148" s="84">
        <v>2.8421052631578947</v>
      </c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91"/>
      <c r="Z148" s="105"/>
    </row>
    <row r="149" spans="1:26" x14ac:dyDescent="0.25">
      <c r="A149" s="90" t="s">
        <v>412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84">
        <v>4</v>
      </c>
      <c r="S149" s="20"/>
      <c r="T149" s="20"/>
      <c r="U149" s="20"/>
      <c r="V149" s="20"/>
      <c r="W149" s="20"/>
      <c r="X149" s="20"/>
      <c r="Y149" s="91"/>
      <c r="Z149" s="105"/>
    </row>
    <row r="150" spans="1:26" x14ac:dyDescent="0.25">
      <c r="A150" s="90" t="s">
        <v>412</v>
      </c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84">
        <v>0</v>
      </c>
      <c r="U150" s="20"/>
      <c r="V150" s="20"/>
      <c r="W150" s="20"/>
      <c r="X150" s="20"/>
      <c r="Y150" s="91"/>
      <c r="Z150" s="105"/>
    </row>
    <row r="151" spans="1:26" x14ac:dyDescent="0.25">
      <c r="A151" s="90" t="s">
        <v>412</v>
      </c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84">
        <v>3.4285714285714284</v>
      </c>
      <c r="W151" s="20"/>
      <c r="X151" s="20"/>
      <c r="Y151" s="91"/>
      <c r="Z151" s="105"/>
    </row>
    <row r="152" spans="1:26" x14ac:dyDescent="0.25">
      <c r="A152" s="90" t="s">
        <v>412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84">
        <v>3.8571428571428577</v>
      </c>
      <c r="Y152" s="91"/>
      <c r="Z152" s="105"/>
    </row>
    <row r="153" spans="1:26" x14ac:dyDescent="0.25">
      <c r="A153" s="90" t="s">
        <v>365</v>
      </c>
      <c r="B153" s="20"/>
      <c r="C153" s="20"/>
      <c r="D153" s="20"/>
      <c r="E153" s="20"/>
      <c r="F153" s="20"/>
      <c r="G153" s="20"/>
      <c r="H153" s="20"/>
      <c r="I153" s="20"/>
      <c r="J153" s="20"/>
      <c r="K153" s="84">
        <v>3.1304347826086953</v>
      </c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91"/>
      <c r="Z153" s="105"/>
    </row>
    <row r="154" spans="1:26" x14ac:dyDescent="0.25">
      <c r="A154" s="90" t="s">
        <v>365</v>
      </c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84">
        <v>2.5714285714285716</v>
      </c>
      <c r="R154" s="20"/>
      <c r="S154" s="20"/>
      <c r="T154" s="20"/>
      <c r="U154" s="20"/>
      <c r="V154" s="20"/>
      <c r="W154" s="20"/>
      <c r="X154" s="20"/>
      <c r="Y154" s="91"/>
      <c r="Z154" s="105"/>
    </row>
    <row r="155" spans="1:26" x14ac:dyDescent="0.25">
      <c r="A155" s="90" t="s">
        <v>329</v>
      </c>
      <c r="B155" s="20"/>
      <c r="C155" s="20"/>
      <c r="D155" s="20"/>
      <c r="E155" s="20"/>
      <c r="F155" s="20"/>
      <c r="G155" s="20"/>
      <c r="H155" s="20"/>
      <c r="I155" s="20"/>
      <c r="J155" s="20"/>
      <c r="K155" s="84">
        <v>5.4782608695652177</v>
      </c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91"/>
      <c r="Z155" s="105"/>
    </row>
    <row r="156" spans="1:26" x14ac:dyDescent="0.25">
      <c r="A156" s="90" t="s">
        <v>329</v>
      </c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84">
        <v>5.25</v>
      </c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91"/>
      <c r="Z156" s="105"/>
    </row>
    <row r="157" spans="1:26" x14ac:dyDescent="0.25">
      <c r="A157" s="90" t="s">
        <v>329</v>
      </c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84">
        <v>4</v>
      </c>
      <c r="P157" s="20"/>
      <c r="Q157" s="20"/>
      <c r="R157" s="20"/>
      <c r="S157" s="20"/>
      <c r="T157" s="20"/>
      <c r="U157" s="20"/>
      <c r="V157" s="20"/>
      <c r="W157" s="20"/>
      <c r="X157" s="20"/>
      <c r="Y157" s="91"/>
      <c r="Z157" s="105"/>
    </row>
    <row r="158" spans="1:26" x14ac:dyDescent="0.25">
      <c r="A158" s="90" t="s">
        <v>329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84">
        <v>4.8571428571428577</v>
      </c>
      <c r="R158" s="20"/>
      <c r="S158" s="20"/>
      <c r="T158" s="20"/>
      <c r="U158" s="20"/>
      <c r="V158" s="20"/>
      <c r="W158" s="20"/>
      <c r="X158" s="20"/>
      <c r="Y158" s="91"/>
      <c r="Z158" s="105"/>
    </row>
    <row r="159" spans="1:26" x14ac:dyDescent="0.25">
      <c r="A159" s="90" t="s">
        <v>398</v>
      </c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84">
        <v>0</v>
      </c>
      <c r="S159" s="20"/>
      <c r="T159" s="20"/>
      <c r="U159" s="20"/>
      <c r="V159" s="20"/>
      <c r="W159" s="20"/>
      <c r="X159" s="20"/>
      <c r="Y159" s="91"/>
      <c r="Z159" s="105"/>
    </row>
    <row r="160" spans="1:26" x14ac:dyDescent="0.25">
      <c r="A160" s="90" t="s">
        <v>398</v>
      </c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84">
        <v>0.66666666666666696</v>
      </c>
      <c r="U160" s="20"/>
      <c r="V160" s="20"/>
      <c r="W160" s="20"/>
      <c r="X160" s="20"/>
      <c r="Y160" s="91"/>
      <c r="Z160" s="105"/>
    </row>
    <row r="161" spans="1:26" x14ac:dyDescent="0.25">
      <c r="A161" s="90" t="s">
        <v>398</v>
      </c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84">
        <v>1.7142857142857149</v>
      </c>
      <c r="W161" s="20"/>
      <c r="X161" s="20"/>
      <c r="Y161" s="91"/>
      <c r="Z161" s="105"/>
    </row>
    <row r="162" spans="1:26" x14ac:dyDescent="0.25">
      <c r="A162" s="90" t="s">
        <v>398</v>
      </c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84">
        <v>1.2857142857142858</v>
      </c>
      <c r="Y162" s="91"/>
      <c r="Z162" s="105"/>
    </row>
    <row r="163" spans="1:26" x14ac:dyDescent="0.25">
      <c r="A163" s="90" t="s">
        <v>245</v>
      </c>
      <c r="B163" s="20"/>
      <c r="C163" s="20"/>
      <c r="D163" s="84">
        <v>2.6999999999999997</v>
      </c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91"/>
      <c r="Z163" s="105"/>
    </row>
    <row r="164" spans="1:26" x14ac:dyDescent="0.25">
      <c r="A164" s="90" t="s">
        <v>245</v>
      </c>
      <c r="B164" s="20"/>
      <c r="C164" s="20"/>
      <c r="D164" s="20"/>
      <c r="E164" s="20"/>
      <c r="F164" s="20"/>
      <c r="G164" s="20"/>
      <c r="H164" s="20"/>
      <c r="I164" s="84">
        <v>1.125</v>
      </c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91"/>
      <c r="Z164" s="105"/>
    </row>
    <row r="165" spans="1:26" x14ac:dyDescent="0.25">
      <c r="A165" s="90" t="s">
        <v>298</v>
      </c>
      <c r="B165" s="20"/>
      <c r="C165" s="20"/>
      <c r="D165" s="20"/>
      <c r="E165" s="20"/>
      <c r="F165" s="20"/>
      <c r="G165" s="84">
        <v>3.4736842105263159</v>
      </c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91"/>
      <c r="Z165" s="105"/>
    </row>
    <row r="166" spans="1:26" x14ac:dyDescent="0.25">
      <c r="A166" s="90" t="s">
        <v>252</v>
      </c>
      <c r="B166" s="20"/>
      <c r="C166" s="20"/>
      <c r="D166" s="84">
        <v>0</v>
      </c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91"/>
      <c r="Z166" s="105"/>
    </row>
    <row r="167" spans="1:26" x14ac:dyDescent="0.25">
      <c r="A167" s="90" t="s">
        <v>252</v>
      </c>
      <c r="B167" s="20"/>
      <c r="C167" s="20"/>
      <c r="D167" s="20"/>
      <c r="E167" s="20"/>
      <c r="F167" s="20"/>
      <c r="G167" s="20"/>
      <c r="H167" s="20"/>
      <c r="I167" s="84">
        <v>2.25</v>
      </c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91"/>
      <c r="Z167" s="105"/>
    </row>
    <row r="168" spans="1:26" x14ac:dyDescent="0.25">
      <c r="A168" s="90" t="s">
        <v>429</v>
      </c>
      <c r="B168" s="20"/>
      <c r="C168" s="20"/>
      <c r="D168" s="20"/>
      <c r="E168" s="20"/>
      <c r="F168" s="20"/>
      <c r="G168" s="20"/>
      <c r="H168" s="20"/>
      <c r="I168" s="20"/>
      <c r="J168" s="84">
        <v>5.25</v>
      </c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91"/>
      <c r="Z168" s="105"/>
    </row>
    <row r="169" spans="1:26" x14ac:dyDescent="0.25">
      <c r="A169" s="90" t="s">
        <v>429</v>
      </c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84">
        <v>3</v>
      </c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91"/>
      <c r="Z169" s="105"/>
    </row>
    <row r="170" spans="1:26" x14ac:dyDescent="0.25">
      <c r="A170" s="90" t="s">
        <v>429</v>
      </c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>
        <v>4</v>
      </c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91"/>
      <c r="Z170" s="105"/>
    </row>
    <row r="171" spans="1:26" x14ac:dyDescent="0.25">
      <c r="A171" s="90" t="s">
        <v>429</v>
      </c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84">
        <v>2.25</v>
      </c>
      <c r="Q171" s="20"/>
      <c r="R171" s="20"/>
      <c r="S171" s="20"/>
      <c r="T171" s="20"/>
      <c r="U171" s="20"/>
      <c r="V171" s="20"/>
      <c r="W171" s="20"/>
      <c r="X171" s="20"/>
      <c r="Y171" s="91"/>
      <c r="Z171" s="105"/>
    </row>
    <row r="172" spans="1:26" x14ac:dyDescent="0.25">
      <c r="A172" s="90" t="s">
        <v>309</v>
      </c>
      <c r="B172" s="20"/>
      <c r="C172" s="20"/>
      <c r="D172" s="20"/>
      <c r="E172" s="20"/>
      <c r="F172" s="20"/>
      <c r="G172" s="84">
        <v>0.31578947368421084</v>
      </c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91"/>
      <c r="Z172" s="105"/>
    </row>
    <row r="173" spans="1:26" x14ac:dyDescent="0.25">
      <c r="A173" s="90" t="s">
        <v>395</v>
      </c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84">
        <v>1.1999999999999997</v>
      </c>
      <c r="S173" s="20"/>
      <c r="T173" s="20"/>
      <c r="U173" s="20"/>
      <c r="V173" s="20"/>
      <c r="W173" s="20"/>
      <c r="X173" s="20"/>
      <c r="Y173" s="91"/>
      <c r="Z173" s="105"/>
    </row>
    <row r="174" spans="1:26" x14ac:dyDescent="0.25">
      <c r="A174" s="90" t="s">
        <v>395</v>
      </c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84">
        <v>1.2857142857142858</v>
      </c>
      <c r="Y174" s="91"/>
      <c r="Z174" s="105"/>
    </row>
    <row r="175" spans="1:26" x14ac:dyDescent="0.25">
      <c r="A175" s="90" t="s">
        <v>356</v>
      </c>
      <c r="B175" s="20"/>
      <c r="C175" s="20"/>
      <c r="D175" s="20"/>
      <c r="E175" s="20"/>
      <c r="F175" s="20"/>
      <c r="G175" s="20"/>
      <c r="H175" s="20"/>
      <c r="I175" s="20"/>
      <c r="J175" s="20"/>
      <c r="K175" s="84">
        <v>3.1304347826086953</v>
      </c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91"/>
      <c r="Z175" s="105"/>
    </row>
    <row r="176" spans="1:26" x14ac:dyDescent="0.25">
      <c r="A176" s="90" t="s">
        <v>356</v>
      </c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84">
        <v>2.25</v>
      </c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91"/>
      <c r="Z176" s="105"/>
    </row>
    <row r="177" spans="1:26" x14ac:dyDescent="0.25">
      <c r="A177" s="90" t="s">
        <v>350</v>
      </c>
      <c r="B177" s="20"/>
      <c r="C177" s="20"/>
      <c r="D177" s="20"/>
      <c r="E177" s="20"/>
      <c r="F177" s="20"/>
      <c r="G177" s="20"/>
      <c r="H177" s="20"/>
      <c r="I177" s="20"/>
      <c r="J177" s="20"/>
      <c r="K177" s="84">
        <v>0</v>
      </c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91"/>
      <c r="Z177" s="105"/>
    </row>
    <row r="178" spans="1:26" x14ac:dyDescent="0.25">
      <c r="A178" s="90" t="s">
        <v>350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84">
        <v>0</v>
      </c>
      <c r="R178" s="20"/>
      <c r="S178" s="20"/>
      <c r="T178" s="20"/>
      <c r="U178" s="20"/>
      <c r="V178" s="20"/>
      <c r="W178" s="20"/>
      <c r="X178" s="20"/>
      <c r="Y178" s="91"/>
      <c r="Z178" s="105"/>
    </row>
    <row r="179" spans="1:26" x14ac:dyDescent="0.25">
      <c r="A179" s="90" t="s">
        <v>312</v>
      </c>
      <c r="B179" s="20"/>
      <c r="C179" s="20"/>
      <c r="D179" s="20"/>
      <c r="E179" s="20"/>
      <c r="F179" s="20"/>
      <c r="G179" s="84">
        <v>4.1052631578947372</v>
      </c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91"/>
      <c r="Z179" s="105"/>
    </row>
    <row r="180" spans="1:26" x14ac:dyDescent="0.25">
      <c r="A180" s="90" t="s">
        <v>330</v>
      </c>
      <c r="B180" s="20"/>
      <c r="C180" s="20"/>
      <c r="D180" s="20"/>
      <c r="E180" s="20"/>
      <c r="F180" s="20"/>
      <c r="G180" s="20"/>
      <c r="H180" s="20"/>
      <c r="I180" s="20"/>
      <c r="J180" s="20"/>
      <c r="K180" s="84">
        <v>4.6956521739130439</v>
      </c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91"/>
      <c r="Z180" s="105"/>
    </row>
    <row r="181" spans="1:26" x14ac:dyDescent="0.25">
      <c r="A181" s="90" t="s">
        <v>330</v>
      </c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84">
        <v>4</v>
      </c>
      <c r="R181" s="20"/>
      <c r="S181" s="20"/>
      <c r="T181" s="20"/>
      <c r="U181" s="20"/>
      <c r="V181" s="20"/>
      <c r="W181" s="20"/>
      <c r="X181" s="20"/>
      <c r="Y181" s="91"/>
      <c r="Z181" s="105"/>
    </row>
    <row r="182" spans="1:26" x14ac:dyDescent="0.25">
      <c r="A182" s="90" t="s">
        <v>362</v>
      </c>
      <c r="B182" s="20"/>
      <c r="C182" s="20"/>
      <c r="D182" s="20"/>
      <c r="E182" s="20"/>
      <c r="F182" s="20"/>
      <c r="G182" s="20"/>
      <c r="H182" s="20"/>
      <c r="I182" s="20"/>
      <c r="J182" s="20"/>
      <c r="K182" s="84">
        <v>0</v>
      </c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91"/>
      <c r="Z182" s="105"/>
    </row>
    <row r="183" spans="1:26" x14ac:dyDescent="0.25">
      <c r="A183" s="90" t="s">
        <v>231</v>
      </c>
      <c r="B183" s="20"/>
      <c r="C183" s="20"/>
      <c r="D183" s="20"/>
      <c r="E183" s="20"/>
      <c r="F183" s="20"/>
      <c r="G183" s="84">
        <v>5.3684210526315788</v>
      </c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91"/>
      <c r="Z183" s="105"/>
    </row>
    <row r="184" spans="1:26" x14ac:dyDescent="0.25">
      <c r="A184" s="90" t="s">
        <v>224</v>
      </c>
      <c r="B184" s="20"/>
      <c r="C184" s="20"/>
      <c r="D184" s="20"/>
      <c r="E184" s="20"/>
      <c r="F184" s="20"/>
      <c r="G184" s="20"/>
      <c r="H184" s="84">
        <v>2</v>
      </c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91"/>
      <c r="Z184" s="105"/>
    </row>
    <row r="185" spans="1:26" x14ac:dyDescent="0.25">
      <c r="A185" s="90" t="s">
        <v>262</v>
      </c>
      <c r="B185" s="20"/>
      <c r="C185" s="20"/>
      <c r="D185" s="84">
        <v>2.6999999999999997</v>
      </c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91"/>
      <c r="Z185" s="105"/>
    </row>
    <row r="186" spans="1:26" x14ac:dyDescent="0.25">
      <c r="A186" s="90" t="s">
        <v>242</v>
      </c>
      <c r="B186" s="20"/>
      <c r="C186" s="20"/>
      <c r="D186" s="84">
        <v>3.8999999999999995</v>
      </c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91"/>
      <c r="Z186" s="105"/>
    </row>
    <row r="187" spans="1:26" x14ac:dyDescent="0.25">
      <c r="A187" s="90" t="s">
        <v>242</v>
      </c>
      <c r="B187" s="20"/>
      <c r="C187" s="20"/>
      <c r="D187" s="20"/>
      <c r="E187" s="20">
        <v>2</v>
      </c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91"/>
      <c r="Z187" s="105"/>
    </row>
    <row r="188" spans="1:26" x14ac:dyDescent="0.25">
      <c r="A188" s="90" t="s">
        <v>242</v>
      </c>
      <c r="B188" s="20"/>
      <c r="C188" s="20"/>
      <c r="D188" s="20"/>
      <c r="E188" s="20"/>
      <c r="F188" s="84">
        <v>2.3999999999999995</v>
      </c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91"/>
      <c r="Z188" s="105"/>
    </row>
    <row r="189" spans="1:26" x14ac:dyDescent="0.25">
      <c r="A189" s="90" t="s">
        <v>242</v>
      </c>
      <c r="B189" s="20"/>
      <c r="C189" s="20"/>
      <c r="D189" s="20"/>
      <c r="E189" s="20"/>
      <c r="F189" s="20"/>
      <c r="G189" s="20"/>
      <c r="H189" s="20"/>
      <c r="I189" s="84">
        <v>3.75</v>
      </c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91"/>
      <c r="Z189" s="105"/>
    </row>
    <row r="190" spans="1:26" x14ac:dyDescent="0.25">
      <c r="A190" s="90" t="s">
        <v>394</v>
      </c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84">
        <v>1.1999999999999997</v>
      </c>
      <c r="S190" s="20"/>
      <c r="T190" s="20"/>
      <c r="U190" s="20"/>
      <c r="V190" s="20"/>
      <c r="W190" s="20"/>
      <c r="X190" s="20"/>
      <c r="Y190" s="91"/>
      <c r="Z190" s="105"/>
    </row>
    <row r="191" spans="1:26" x14ac:dyDescent="0.25">
      <c r="A191" s="90" t="s">
        <v>394</v>
      </c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84">
        <v>3.3333333333333335</v>
      </c>
      <c r="U191" s="20"/>
      <c r="V191" s="20"/>
      <c r="W191" s="20"/>
      <c r="X191" s="20"/>
      <c r="Y191" s="91"/>
      <c r="Z191" s="105"/>
    </row>
    <row r="192" spans="1:26" x14ac:dyDescent="0.25">
      <c r="A192" s="90" t="s">
        <v>421</v>
      </c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>
        <v>0</v>
      </c>
      <c r="T192" s="20"/>
      <c r="U192" s="20"/>
      <c r="V192" s="20"/>
      <c r="W192" s="20"/>
      <c r="X192" s="20"/>
      <c r="Y192" s="91"/>
      <c r="Z192" s="105"/>
    </row>
    <row r="193" spans="1:26" x14ac:dyDescent="0.25">
      <c r="A193" s="90" t="s">
        <v>421</v>
      </c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>
        <v>3</v>
      </c>
      <c r="V193" s="20"/>
      <c r="W193" s="20"/>
      <c r="X193" s="20"/>
      <c r="Y193" s="91"/>
      <c r="Z193" s="105"/>
    </row>
    <row r="194" spans="1:26" x14ac:dyDescent="0.25">
      <c r="A194" s="90" t="s">
        <v>421</v>
      </c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>
        <v>0</v>
      </c>
      <c r="X194" s="20"/>
      <c r="Y194" s="91"/>
      <c r="Z194" s="105"/>
    </row>
    <row r="195" spans="1:26" x14ac:dyDescent="0.25">
      <c r="A195" s="90" t="s">
        <v>421</v>
      </c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100">
        <v>2.3999999999999995</v>
      </c>
      <c r="Z195" s="105"/>
    </row>
    <row r="196" spans="1:26" x14ac:dyDescent="0.25">
      <c r="A196" s="90" t="s">
        <v>296</v>
      </c>
      <c r="B196" s="20"/>
      <c r="C196" s="20"/>
      <c r="D196" s="20"/>
      <c r="E196" s="20"/>
      <c r="F196" s="20"/>
      <c r="G196" s="84">
        <v>2.8421052631578947</v>
      </c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91"/>
      <c r="Z196" s="105"/>
    </row>
    <row r="197" spans="1:26" x14ac:dyDescent="0.25">
      <c r="A197" s="90" t="s">
        <v>405</v>
      </c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84">
        <v>5.2</v>
      </c>
      <c r="S197" s="20"/>
      <c r="T197" s="20"/>
      <c r="U197" s="20"/>
      <c r="V197" s="20"/>
      <c r="W197" s="20"/>
      <c r="X197" s="20"/>
      <c r="Y197" s="91"/>
      <c r="Z197" s="105"/>
    </row>
    <row r="198" spans="1:26" x14ac:dyDescent="0.25">
      <c r="A198" s="90" t="s">
        <v>405</v>
      </c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84">
        <v>5.1428571428571432</v>
      </c>
      <c r="Y198" s="91"/>
      <c r="Z198" s="105"/>
    </row>
    <row r="199" spans="1:26" x14ac:dyDescent="0.25">
      <c r="A199" s="90" t="s">
        <v>274</v>
      </c>
      <c r="B199" s="20"/>
      <c r="C199" s="20"/>
      <c r="D199" s="20"/>
      <c r="E199" s="20"/>
      <c r="F199" s="20"/>
      <c r="G199" s="84">
        <v>0</v>
      </c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91"/>
      <c r="Z199" s="105"/>
    </row>
    <row r="200" spans="1:26" x14ac:dyDescent="0.25">
      <c r="A200" s="90" t="s">
        <v>227</v>
      </c>
      <c r="B200" s="20"/>
      <c r="C200" s="20"/>
      <c r="D200" s="20"/>
      <c r="E200" s="20"/>
      <c r="F200" s="20"/>
      <c r="G200" s="20"/>
      <c r="H200" s="84">
        <v>0</v>
      </c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91"/>
      <c r="Z200" s="105"/>
    </row>
    <row r="201" spans="1:26" x14ac:dyDescent="0.25">
      <c r="A201" s="90" t="s">
        <v>411</v>
      </c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84">
        <v>4.4000000000000004</v>
      </c>
      <c r="S201" s="20"/>
      <c r="T201" s="20"/>
      <c r="U201" s="20"/>
      <c r="V201" s="20"/>
      <c r="W201" s="20"/>
      <c r="X201" s="20"/>
      <c r="Y201" s="91"/>
      <c r="Z201" s="105"/>
    </row>
    <row r="202" spans="1:26" x14ac:dyDescent="0.25">
      <c r="A202" s="90" t="s">
        <v>411</v>
      </c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84">
        <v>3.4285714285714284</v>
      </c>
      <c r="Y202" s="91"/>
      <c r="Z202" s="105"/>
    </row>
    <row r="203" spans="1:26" x14ac:dyDescent="0.25">
      <c r="A203" s="90" t="s">
        <v>354</v>
      </c>
      <c r="B203" s="20"/>
      <c r="C203" s="20"/>
      <c r="D203" s="20"/>
      <c r="E203" s="20"/>
      <c r="F203" s="20"/>
      <c r="G203" s="20"/>
      <c r="H203" s="20"/>
      <c r="I203" s="20"/>
      <c r="J203" s="20"/>
      <c r="K203" s="84">
        <v>2.0869565217391304</v>
      </c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91"/>
      <c r="Z203" s="105"/>
    </row>
    <row r="204" spans="1:26" x14ac:dyDescent="0.25">
      <c r="A204" s="90" t="s">
        <v>328</v>
      </c>
      <c r="B204" s="20"/>
      <c r="C204" s="20"/>
      <c r="D204" s="20"/>
      <c r="E204" s="20"/>
      <c r="F204" s="20"/>
      <c r="G204" s="20"/>
      <c r="H204" s="20"/>
      <c r="I204" s="20"/>
      <c r="J204" s="20"/>
      <c r="K204" s="84">
        <v>4.9565217391304346</v>
      </c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91"/>
      <c r="Z204" s="105"/>
    </row>
    <row r="205" spans="1:26" x14ac:dyDescent="0.25">
      <c r="A205" s="90" t="s">
        <v>328</v>
      </c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84">
        <v>1.5</v>
      </c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91"/>
      <c r="Z205" s="105"/>
    </row>
    <row r="206" spans="1:26" x14ac:dyDescent="0.25">
      <c r="A206" s="90" t="s">
        <v>328</v>
      </c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84">
        <v>3.3333333333333335</v>
      </c>
      <c r="P206" s="20"/>
      <c r="Q206" s="20"/>
      <c r="R206" s="20"/>
      <c r="S206" s="20"/>
      <c r="T206" s="20"/>
      <c r="U206" s="20"/>
      <c r="V206" s="20"/>
      <c r="W206" s="20"/>
      <c r="X206" s="20"/>
      <c r="Y206" s="91"/>
      <c r="Z206" s="105"/>
    </row>
    <row r="207" spans="1:26" x14ac:dyDescent="0.25">
      <c r="A207" s="90" t="s">
        <v>328</v>
      </c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84">
        <v>5.1428571428571432</v>
      </c>
      <c r="R207" s="20"/>
      <c r="S207" s="20"/>
      <c r="T207" s="20"/>
      <c r="U207" s="20"/>
      <c r="V207" s="20"/>
      <c r="W207" s="20"/>
      <c r="X207" s="20"/>
      <c r="Y207" s="91"/>
      <c r="Z207" s="105"/>
    </row>
    <row r="208" spans="1:26" x14ac:dyDescent="0.25">
      <c r="A208" s="90" t="s">
        <v>249</v>
      </c>
      <c r="B208" s="20"/>
      <c r="C208" s="20"/>
      <c r="D208" s="20"/>
      <c r="E208" s="20"/>
      <c r="F208" s="20"/>
      <c r="G208" s="84">
        <v>1.5789473684210529</v>
      </c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91"/>
      <c r="Z208" s="105"/>
    </row>
    <row r="209" spans="1:26" x14ac:dyDescent="0.25">
      <c r="A209" s="90" t="s">
        <v>228</v>
      </c>
      <c r="B209" s="20"/>
      <c r="C209" s="20"/>
      <c r="D209" s="84">
        <v>4.8000000000000007</v>
      </c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91"/>
      <c r="Z209" s="105"/>
    </row>
    <row r="210" spans="1:26" x14ac:dyDescent="0.25">
      <c r="A210" s="90" t="s">
        <v>228</v>
      </c>
      <c r="B210" s="20"/>
      <c r="C210" s="20"/>
      <c r="D210" s="20"/>
      <c r="E210" s="20"/>
      <c r="F210" s="20"/>
      <c r="G210" s="20"/>
      <c r="H210" s="20"/>
      <c r="I210" s="84">
        <v>4.875</v>
      </c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91"/>
      <c r="Z210" s="105"/>
    </row>
    <row r="211" spans="1:26" x14ac:dyDescent="0.25">
      <c r="A211" s="90" t="s">
        <v>313</v>
      </c>
      <c r="B211" s="20"/>
      <c r="C211" s="20"/>
      <c r="D211" s="20"/>
      <c r="E211" s="20"/>
      <c r="F211" s="20"/>
      <c r="G211" s="84">
        <v>4.7368421052631575</v>
      </c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91"/>
      <c r="Z211" s="105"/>
    </row>
    <row r="212" spans="1:26" x14ac:dyDescent="0.25">
      <c r="A212" s="90" t="s">
        <v>433</v>
      </c>
      <c r="B212" s="20"/>
      <c r="C212" s="20"/>
      <c r="D212" s="20"/>
      <c r="E212" s="20"/>
      <c r="F212" s="20"/>
      <c r="G212" s="20"/>
      <c r="H212" s="84">
        <v>2.6666666666666665</v>
      </c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91"/>
      <c r="Z212" s="105"/>
    </row>
    <row r="213" spans="1:26" x14ac:dyDescent="0.25">
      <c r="A213" s="90" t="s">
        <v>237</v>
      </c>
      <c r="B213" s="20"/>
      <c r="C213" s="20"/>
      <c r="D213" s="84">
        <v>1.5</v>
      </c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91"/>
      <c r="Z213" s="105"/>
    </row>
    <row r="214" spans="1:26" x14ac:dyDescent="0.25">
      <c r="A214" s="90" t="s">
        <v>335</v>
      </c>
      <c r="B214" s="20"/>
      <c r="C214" s="20"/>
      <c r="D214" s="20"/>
      <c r="E214" s="20"/>
      <c r="F214" s="20"/>
      <c r="G214" s="20"/>
      <c r="H214" s="20"/>
      <c r="I214" s="20"/>
      <c r="J214" s="20"/>
      <c r="K214" s="84">
        <v>3.1304347826086953</v>
      </c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91"/>
      <c r="Z214" s="105"/>
    </row>
    <row r="215" spans="1:26" x14ac:dyDescent="0.25">
      <c r="A215" s="90" t="s">
        <v>335</v>
      </c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84">
        <v>3.1428571428571432</v>
      </c>
      <c r="R215" s="20"/>
      <c r="S215" s="20"/>
      <c r="T215" s="20"/>
      <c r="U215" s="20"/>
      <c r="V215" s="20"/>
      <c r="W215" s="20"/>
      <c r="X215" s="20"/>
      <c r="Y215" s="91"/>
      <c r="Z215" s="105"/>
    </row>
    <row r="216" spans="1:26" x14ac:dyDescent="0.25">
      <c r="A216" s="90" t="s">
        <v>236</v>
      </c>
      <c r="B216" s="20"/>
      <c r="C216" s="20"/>
      <c r="D216" s="20"/>
      <c r="E216" s="20"/>
      <c r="F216" s="20"/>
      <c r="G216" s="84">
        <v>3.4736842105263159</v>
      </c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91"/>
      <c r="Z216" s="105"/>
    </row>
    <row r="217" spans="1:26" x14ac:dyDescent="0.25">
      <c r="A217" s="90" t="s">
        <v>423</v>
      </c>
      <c r="B217" s="20"/>
      <c r="C217" s="20"/>
      <c r="D217" s="20"/>
      <c r="E217" s="20"/>
      <c r="F217" s="20"/>
      <c r="G217" s="20"/>
      <c r="H217" s="20"/>
      <c r="I217" s="20"/>
      <c r="J217" s="84">
        <v>3</v>
      </c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91"/>
      <c r="Z217" s="105"/>
    </row>
    <row r="218" spans="1:26" x14ac:dyDescent="0.25">
      <c r="A218" s="90" t="s">
        <v>423</v>
      </c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84">
        <v>1.5</v>
      </c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91"/>
      <c r="Z218" s="105"/>
    </row>
    <row r="219" spans="1:26" x14ac:dyDescent="0.25">
      <c r="A219" s="90" t="s">
        <v>423</v>
      </c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>
        <v>0</v>
      </c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91"/>
      <c r="Z219" s="105"/>
    </row>
    <row r="220" spans="1:26" x14ac:dyDescent="0.25">
      <c r="A220" s="90" t="s">
        <v>423</v>
      </c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84">
        <v>0.75</v>
      </c>
      <c r="Q220" s="20"/>
      <c r="R220" s="20"/>
      <c r="S220" s="20"/>
      <c r="T220" s="20"/>
      <c r="U220" s="20"/>
      <c r="V220" s="20"/>
      <c r="W220" s="20"/>
      <c r="X220" s="20"/>
      <c r="Y220" s="91"/>
      <c r="Z220" s="105"/>
    </row>
    <row r="221" spans="1:26" x14ac:dyDescent="0.25">
      <c r="A221" s="90" t="s">
        <v>399</v>
      </c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84">
        <v>3.2</v>
      </c>
      <c r="S221" s="20"/>
      <c r="T221" s="20"/>
      <c r="U221" s="20"/>
      <c r="V221" s="20"/>
      <c r="W221" s="20"/>
      <c r="X221" s="20"/>
      <c r="Y221" s="91"/>
      <c r="Z221" s="105"/>
    </row>
    <row r="222" spans="1:26" x14ac:dyDescent="0.25">
      <c r="A222" s="90" t="s">
        <v>399</v>
      </c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84">
        <v>2.1428571428571432</v>
      </c>
      <c r="Y222" s="91"/>
      <c r="Z222" s="105"/>
    </row>
    <row r="223" spans="1:26" x14ac:dyDescent="0.25">
      <c r="A223" s="90" t="s">
        <v>315</v>
      </c>
      <c r="B223" s="20"/>
      <c r="C223" s="20"/>
      <c r="D223" s="84">
        <v>5.4</v>
      </c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91"/>
      <c r="Z223" s="105"/>
    </row>
    <row r="224" spans="1:26" x14ac:dyDescent="0.25">
      <c r="A224" s="90" t="s">
        <v>315</v>
      </c>
      <c r="B224" s="20"/>
      <c r="C224" s="20"/>
      <c r="D224" s="20"/>
      <c r="E224" s="20"/>
      <c r="F224" s="20"/>
      <c r="G224" s="20"/>
      <c r="H224" s="20"/>
      <c r="I224" s="84">
        <v>5.25</v>
      </c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91"/>
      <c r="Z224" s="105"/>
    </row>
    <row r="225" spans="1:26" x14ac:dyDescent="0.25">
      <c r="A225" s="90" t="s">
        <v>266</v>
      </c>
      <c r="B225" s="20"/>
      <c r="C225" s="20"/>
      <c r="D225" s="84">
        <v>0</v>
      </c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91"/>
      <c r="Z225" s="105"/>
    </row>
    <row r="226" spans="1:26" x14ac:dyDescent="0.25">
      <c r="A226" s="90" t="s">
        <v>364</v>
      </c>
      <c r="B226" s="20"/>
      <c r="C226" s="20"/>
      <c r="D226" s="20"/>
      <c r="E226" s="20"/>
      <c r="F226" s="20"/>
      <c r="G226" s="20"/>
      <c r="H226" s="20"/>
      <c r="I226" s="20"/>
      <c r="J226" s="20"/>
      <c r="K226" s="84">
        <v>5.2173913043478262</v>
      </c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91"/>
      <c r="Z226" s="105"/>
    </row>
    <row r="227" spans="1:26" x14ac:dyDescent="0.25">
      <c r="A227" s="90" t="s">
        <v>364</v>
      </c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84">
        <v>3.75</v>
      </c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91"/>
      <c r="Z227" s="105"/>
    </row>
    <row r="228" spans="1:26" x14ac:dyDescent="0.25">
      <c r="A228" s="90" t="s">
        <v>364</v>
      </c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84">
        <v>4.666666666666667</v>
      </c>
      <c r="P228" s="20"/>
      <c r="Q228" s="20"/>
      <c r="R228" s="20"/>
      <c r="S228" s="20"/>
      <c r="T228" s="20"/>
      <c r="U228" s="20"/>
      <c r="V228" s="20"/>
      <c r="W228" s="20"/>
      <c r="X228" s="20"/>
      <c r="Y228" s="91"/>
      <c r="Z228" s="105"/>
    </row>
    <row r="229" spans="1:26" x14ac:dyDescent="0.25">
      <c r="A229" s="90" t="s">
        <v>364</v>
      </c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84">
        <v>5.4285714285714288</v>
      </c>
      <c r="R229" s="20"/>
      <c r="S229" s="20"/>
      <c r="T229" s="20"/>
      <c r="U229" s="20"/>
      <c r="V229" s="20"/>
      <c r="W229" s="20"/>
      <c r="X229" s="20"/>
      <c r="Y229" s="91"/>
      <c r="Z229" s="105"/>
    </row>
    <row r="230" spans="1:26" x14ac:dyDescent="0.25">
      <c r="A230" s="90" t="s">
        <v>407</v>
      </c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84">
        <v>0.85714285714285743</v>
      </c>
      <c r="W230" s="20"/>
      <c r="X230" s="20"/>
      <c r="Y230" s="91"/>
      <c r="Z230" s="105"/>
    </row>
    <row r="231" spans="1:26" x14ac:dyDescent="0.25">
      <c r="A231" s="90" t="s">
        <v>294</v>
      </c>
      <c r="B231" s="20"/>
      <c r="C231" s="20"/>
      <c r="D231" s="20"/>
      <c r="E231" s="20"/>
      <c r="F231" s="20"/>
      <c r="G231" s="84">
        <v>5.0526315789473681</v>
      </c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91"/>
      <c r="Z231" s="105"/>
    </row>
    <row r="232" spans="1:26" x14ac:dyDescent="0.25">
      <c r="A232" s="90" t="s">
        <v>223</v>
      </c>
      <c r="B232" s="20"/>
      <c r="C232" s="20"/>
      <c r="D232" s="20"/>
      <c r="E232" s="20"/>
      <c r="F232" s="20"/>
      <c r="G232" s="20"/>
      <c r="H232" s="84">
        <v>4</v>
      </c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91"/>
      <c r="Z232" s="105"/>
    </row>
    <row r="233" spans="1:26" x14ac:dyDescent="0.25">
      <c r="A233" s="90" t="s">
        <v>383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84">
        <v>3</v>
      </c>
      <c r="Y233" s="91"/>
      <c r="Z233" s="105"/>
    </row>
    <row r="234" spans="1:26" x14ac:dyDescent="0.25">
      <c r="A234" s="90" t="s">
        <v>425</v>
      </c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>
        <v>4</v>
      </c>
      <c r="T234" s="20"/>
      <c r="U234" s="20"/>
      <c r="V234" s="20"/>
      <c r="W234" s="20"/>
      <c r="X234" s="20"/>
      <c r="Y234" s="91"/>
      <c r="Z234" s="105"/>
    </row>
    <row r="235" spans="1:26" x14ac:dyDescent="0.25">
      <c r="A235" s="90" t="s">
        <v>425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>
        <v>0</v>
      </c>
      <c r="V235" s="20"/>
      <c r="W235" s="20"/>
      <c r="X235" s="20"/>
      <c r="Y235" s="91"/>
      <c r="Z235" s="105"/>
    </row>
    <row r="236" spans="1:26" x14ac:dyDescent="0.25">
      <c r="A236" s="90" t="s">
        <v>425</v>
      </c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>
        <v>3</v>
      </c>
      <c r="X236" s="20"/>
      <c r="Y236" s="91"/>
      <c r="Z236" s="105"/>
    </row>
    <row r="237" spans="1:26" x14ac:dyDescent="0.25">
      <c r="A237" s="90" t="s">
        <v>425</v>
      </c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100">
        <v>4.8000000000000007</v>
      </c>
      <c r="Z237" s="105"/>
    </row>
    <row r="238" spans="1:26" x14ac:dyDescent="0.25">
      <c r="A238" s="90" t="s">
        <v>297</v>
      </c>
      <c r="B238" s="20"/>
      <c r="C238" s="20"/>
      <c r="D238" s="20"/>
      <c r="E238" s="20"/>
      <c r="F238" s="20"/>
      <c r="G238" s="84">
        <v>2.2105263157894739</v>
      </c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91"/>
      <c r="Z238" s="105"/>
    </row>
    <row r="239" spans="1:26" x14ac:dyDescent="0.25">
      <c r="A239" s="90" t="s">
        <v>402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84">
        <v>2.4000000000000004</v>
      </c>
      <c r="S239" s="20"/>
      <c r="T239" s="20"/>
      <c r="U239" s="20"/>
      <c r="V239" s="20"/>
      <c r="W239" s="20"/>
      <c r="X239" s="20"/>
      <c r="Y239" s="91"/>
      <c r="Z239" s="105"/>
    </row>
    <row r="240" spans="1:26" x14ac:dyDescent="0.25">
      <c r="A240" s="90" t="s">
        <v>402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84">
        <v>4</v>
      </c>
      <c r="U240" s="20"/>
      <c r="V240" s="20"/>
      <c r="W240" s="20"/>
      <c r="X240" s="20"/>
      <c r="Y240" s="91"/>
      <c r="Z240" s="105"/>
    </row>
    <row r="241" spans="1:26" x14ac:dyDescent="0.25">
      <c r="A241" s="90" t="s">
        <v>357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84">
        <v>0</v>
      </c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91"/>
      <c r="Z241" s="105"/>
    </row>
    <row r="242" spans="1:26" x14ac:dyDescent="0.25">
      <c r="A242" s="90" t="s">
        <v>357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84">
        <v>0</v>
      </c>
      <c r="R242" s="20"/>
      <c r="S242" s="20"/>
      <c r="T242" s="20"/>
      <c r="U242" s="20"/>
      <c r="V242" s="20"/>
      <c r="W242" s="20"/>
      <c r="X242" s="20"/>
      <c r="Y242" s="91"/>
      <c r="Z242" s="105"/>
    </row>
    <row r="243" spans="1:26" x14ac:dyDescent="0.25">
      <c r="A243" s="90" t="s">
        <v>368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84">
        <v>2.5714285714285716</v>
      </c>
      <c r="R243" s="20"/>
      <c r="S243" s="20"/>
      <c r="T243" s="20"/>
      <c r="U243" s="20"/>
      <c r="V243" s="20"/>
      <c r="W243" s="20"/>
      <c r="X243" s="20"/>
      <c r="Y243" s="91"/>
      <c r="Z243" s="105"/>
    </row>
    <row r="244" spans="1:26" x14ac:dyDescent="0.25">
      <c r="A244" s="90" t="s">
        <v>426</v>
      </c>
      <c r="B244" s="20"/>
      <c r="C244" s="20"/>
      <c r="D244" s="20"/>
      <c r="E244" s="20"/>
      <c r="F244" s="20"/>
      <c r="G244" s="20"/>
      <c r="H244" s="20"/>
      <c r="I244" s="20"/>
      <c r="J244" s="84">
        <v>3.75</v>
      </c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91"/>
      <c r="Z244" s="105"/>
    </row>
    <row r="245" spans="1:26" x14ac:dyDescent="0.25">
      <c r="A245" s="89" t="s">
        <v>426</v>
      </c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99">
        <v>3.75</v>
      </c>
      <c r="Q245" s="22"/>
      <c r="R245" s="22"/>
      <c r="S245" s="22"/>
      <c r="T245" s="22"/>
      <c r="U245" s="22"/>
      <c r="V245" s="22"/>
      <c r="W245" s="22"/>
      <c r="X245" s="22"/>
      <c r="Y245" s="79"/>
      <c r="Z245" s="106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24"/>
  <sheetViews>
    <sheetView zoomScale="150" zoomScaleNormal="150" workbookViewId="0">
      <selection activeCell="B2" sqref="B2:B6"/>
    </sheetView>
  </sheetViews>
  <sheetFormatPr defaultRowHeight="15" x14ac:dyDescent="0.25"/>
  <cols>
    <col min="1" max="1" width="12" style="88" customWidth="1"/>
    <col min="2" max="2" width="12" customWidth="1"/>
  </cols>
  <sheetData>
    <row r="1" spans="1:2" x14ac:dyDescent="0.25">
      <c r="A1" s="87" t="s">
        <v>448</v>
      </c>
      <c r="B1" s="85">
        <f>COUNTA(A2:A24)</f>
        <v>5</v>
      </c>
    </row>
    <row r="2" spans="1:2" x14ac:dyDescent="0.25">
      <c r="A2" s="86">
        <v>1</v>
      </c>
      <c r="B2" s="82">
        <f>IF(A2=0,"",PRODUCT(6,SUM(1,-PRODUCT(A2,1/$B$1))))</f>
        <v>4.8000000000000007</v>
      </c>
    </row>
    <row r="3" spans="1:2" x14ac:dyDescent="0.25">
      <c r="A3" s="86">
        <v>2</v>
      </c>
      <c r="B3" s="82">
        <f t="shared" ref="B3:B24" si="0">IF(A3=0,"",PRODUCT(6,SUM(1,-PRODUCT(A3,1/$B$1))))</f>
        <v>3.5999999999999996</v>
      </c>
    </row>
    <row r="4" spans="1:2" x14ac:dyDescent="0.25">
      <c r="A4" s="86">
        <v>3</v>
      </c>
      <c r="B4" s="82">
        <f t="shared" si="0"/>
        <v>2.3999999999999995</v>
      </c>
    </row>
    <row r="5" spans="1:2" x14ac:dyDescent="0.25">
      <c r="A5" s="86">
        <v>4</v>
      </c>
      <c r="B5" s="82">
        <f t="shared" si="0"/>
        <v>1.1999999999999997</v>
      </c>
    </row>
    <row r="6" spans="1:2" x14ac:dyDescent="0.25">
      <c r="A6" s="86">
        <v>5</v>
      </c>
      <c r="B6" s="82">
        <f t="shared" si="0"/>
        <v>0</v>
      </c>
    </row>
    <row r="7" spans="1:2" x14ac:dyDescent="0.25">
      <c r="A7" s="86"/>
      <c r="B7" s="82" t="str">
        <f t="shared" si="0"/>
        <v/>
      </c>
    </row>
    <row r="8" spans="1:2" x14ac:dyDescent="0.25">
      <c r="A8" s="86"/>
      <c r="B8" s="82" t="str">
        <f t="shared" si="0"/>
        <v/>
      </c>
    </row>
    <row r="9" spans="1:2" x14ac:dyDescent="0.25">
      <c r="A9" s="86"/>
      <c r="B9" s="82" t="str">
        <f t="shared" si="0"/>
        <v/>
      </c>
    </row>
    <row r="10" spans="1:2" x14ac:dyDescent="0.25">
      <c r="A10" s="86"/>
      <c r="B10" s="82" t="str">
        <f t="shared" si="0"/>
        <v/>
      </c>
    </row>
    <row r="11" spans="1:2" x14ac:dyDescent="0.25">
      <c r="A11" s="86"/>
      <c r="B11" s="82" t="str">
        <f t="shared" si="0"/>
        <v/>
      </c>
    </row>
    <row r="12" spans="1:2" x14ac:dyDescent="0.25">
      <c r="A12" s="86"/>
      <c r="B12" s="82" t="str">
        <f t="shared" si="0"/>
        <v/>
      </c>
    </row>
    <row r="13" spans="1:2" x14ac:dyDescent="0.25">
      <c r="A13" s="86"/>
      <c r="B13" s="82" t="str">
        <f t="shared" si="0"/>
        <v/>
      </c>
    </row>
    <row r="14" spans="1:2" x14ac:dyDescent="0.25">
      <c r="A14" s="86"/>
      <c r="B14" s="82" t="str">
        <f t="shared" si="0"/>
        <v/>
      </c>
    </row>
    <row r="15" spans="1:2" x14ac:dyDescent="0.25">
      <c r="A15" s="86"/>
      <c r="B15" s="82" t="str">
        <f t="shared" si="0"/>
        <v/>
      </c>
    </row>
    <row r="16" spans="1:2" x14ac:dyDescent="0.25">
      <c r="A16" s="86"/>
      <c r="B16" s="82" t="str">
        <f t="shared" si="0"/>
        <v/>
      </c>
    </row>
    <row r="17" spans="1:2" x14ac:dyDescent="0.25">
      <c r="A17" s="86"/>
      <c r="B17" s="82" t="str">
        <f t="shared" si="0"/>
        <v/>
      </c>
    </row>
    <row r="18" spans="1:2" x14ac:dyDescent="0.25">
      <c r="A18" s="86"/>
      <c r="B18" s="82" t="str">
        <f t="shared" si="0"/>
        <v/>
      </c>
    </row>
    <row r="19" spans="1:2" x14ac:dyDescent="0.25">
      <c r="A19" s="86"/>
      <c r="B19" s="82" t="str">
        <f t="shared" si="0"/>
        <v/>
      </c>
    </row>
    <row r="20" spans="1:2" x14ac:dyDescent="0.25">
      <c r="A20" s="86"/>
      <c r="B20" s="82" t="str">
        <f t="shared" si="0"/>
        <v/>
      </c>
    </row>
    <row r="21" spans="1:2" x14ac:dyDescent="0.25">
      <c r="A21" s="86"/>
      <c r="B21" s="82" t="str">
        <f t="shared" si="0"/>
        <v/>
      </c>
    </row>
    <row r="22" spans="1:2" x14ac:dyDescent="0.25">
      <c r="A22" s="86"/>
      <c r="B22" s="82" t="str">
        <f t="shared" si="0"/>
        <v/>
      </c>
    </row>
    <row r="23" spans="1:2" x14ac:dyDescent="0.25">
      <c r="A23" s="86"/>
      <c r="B23" s="82" t="str">
        <f t="shared" si="0"/>
        <v/>
      </c>
    </row>
    <row r="24" spans="1:2" x14ac:dyDescent="0.25">
      <c r="A24" s="86"/>
      <c r="B24" s="82" t="str">
        <f t="shared" si="0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Итоговый протокол</vt:lpstr>
      <vt:lpstr>Рейтинг школ танца</vt:lpstr>
      <vt:lpstr>Рейтинг DPT</vt:lpstr>
      <vt:lpstr>E класс</vt:lpstr>
      <vt:lpstr>N класс</vt:lpstr>
      <vt:lpstr>ШБТ</vt:lpstr>
      <vt:lpstr>Расчет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Роман</cp:lastModifiedBy>
  <dcterms:created xsi:type="dcterms:W3CDTF">2019-04-22T19:21:35Z</dcterms:created>
  <dcterms:modified xsi:type="dcterms:W3CDTF">2019-05-16T09:37:13Z</dcterms:modified>
</cp:coreProperties>
</file>